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anislav Hlubina\Desktop\Stano\Ostatné\Šutý\28.8.2024 Radôstka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0482 - Zlepšenie kvality 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'0482 - Zlepšenie kvality ...'!$C$118:$K$229</definedName>
    <definedName name="_xlnm.Print_Area" localSheetId="1">'0482 - Zlepšenie kvality ...'!$C$4:$J$76,'0482 - Zlepšenie kvality ...'!$C$82:$J$102,'0482 - Zlepšenie kvality ...'!$C$108:$J$229</definedName>
    <definedName name="_xlnm.Print_Titles" localSheetId="1">'0482 - Zlepšenie kvality ...'!$118:$118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9"/>
  <c r="BH229"/>
  <c r="BG229"/>
  <c r="BE229"/>
  <c r="T229"/>
  <c r="T228"/>
  <c r="R229"/>
  <c r="R228"/>
  <c r="P229"/>
  <c r="P228"/>
  <c r="BI227"/>
  <c r="BH227"/>
  <c r="BG227"/>
  <c r="BE227"/>
  <c r="T227"/>
  <c r="R227"/>
  <c r="P227"/>
  <c r="BI226"/>
  <c r="BH226"/>
  <c r="BG226"/>
  <c r="BE226"/>
  <c r="T226"/>
  <c r="R226"/>
  <c r="P226"/>
  <c r="BI220"/>
  <c r="BH220"/>
  <c r="BG220"/>
  <c r="BE220"/>
  <c r="T220"/>
  <c r="T210"/>
  <c r="R220"/>
  <c r="R210"/>
  <c r="P220"/>
  <c r="P210"/>
  <c r="BI214"/>
  <c r="BH214"/>
  <c r="BG214"/>
  <c r="BE214"/>
  <c r="T214"/>
  <c r="R214"/>
  <c r="P214"/>
  <c r="BI211"/>
  <c r="BH211"/>
  <c r="BG211"/>
  <c r="BE211"/>
  <c r="T211"/>
  <c r="R211"/>
  <c r="P211"/>
  <c r="BI205"/>
  <c r="BH205"/>
  <c r="BG205"/>
  <c r="BE205"/>
  <c r="T205"/>
  <c r="R205"/>
  <c r="P205"/>
  <c r="BI204"/>
  <c r="BH204"/>
  <c r="BG204"/>
  <c r="BE204"/>
  <c r="T204"/>
  <c r="R204"/>
  <c r="P204"/>
  <c r="BI197"/>
  <c r="BH197"/>
  <c r="BG197"/>
  <c r="BE197"/>
  <c r="T197"/>
  <c r="T196"/>
  <c r="R197"/>
  <c r="R196"/>
  <c r="P197"/>
  <c r="P196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0"/>
  <c r="J89"/>
  <c r="F89"/>
  <c r="F87"/>
  <c r="E85"/>
  <c r="J16"/>
  <c r="E16"/>
  <c r="F116"/>
  <c r="J15"/>
  <c r="J10"/>
  <c r="J87"/>
  <c i="1" r="L90"/>
  <c r="AM90"/>
  <c r="AM89"/>
  <c r="L89"/>
  <c r="AM87"/>
  <c r="L87"/>
  <c r="L85"/>
  <c r="L84"/>
  <c i="2" r="J229"/>
  <c r="BK220"/>
  <c r="J211"/>
  <c r="J204"/>
  <c r="J193"/>
  <c r="J154"/>
  <c r="BK130"/>
  <c r="J126"/>
  <c r="BK122"/>
  <c r="F33"/>
  <c r="BK226"/>
  <c r="J214"/>
  <c r="BK205"/>
  <c r="J195"/>
  <c r="BK154"/>
  <c r="J148"/>
  <c r="J128"/>
  <c r="BK124"/>
  <c r="J122"/>
  <c r="J227"/>
  <c r="J220"/>
  <c r="BK204"/>
  <c r="J197"/>
  <c r="J190"/>
  <c r="J151"/>
  <c r="J130"/>
  <c r="J124"/>
  <c r="F35"/>
  <c r="BK227"/>
  <c r="BK211"/>
  <c r="BK197"/>
  <c r="BK193"/>
  <c r="BK151"/>
  <c r="BK128"/>
  <c r="J123"/>
  <c r="BK229"/>
  <c r="J226"/>
  <c r="BK214"/>
  <c r="J205"/>
  <c r="BK195"/>
  <c r="BK190"/>
  <c r="BK148"/>
  <c r="BK126"/>
  <c r="BK123"/>
  <c i="1" r="AS94"/>
  <c i="2" l="1" r="P121"/>
  <c r="T203"/>
  <c r="BK225"/>
  <c r="J225"/>
  <c r="J100"/>
  <c r="BK121"/>
  <c r="J121"/>
  <c r="J96"/>
  <c r="BK203"/>
  <c r="J203"/>
  <c r="J98"/>
  <c r="R225"/>
  <c r="R121"/>
  <c r="R120"/>
  <c r="R119"/>
  <c r="P203"/>
  <c r="P225"/>
  <c r="T121"/>
  <c r="T120"/>
  <c r="T119"/>
  <c r="R203"/>
  <c r="T225"/>
  <c r="BK196"/>
  <c r="J196"/>
  <c r="J97"/>
  <c r="BK210"/>
  <c r="J210"/>
  <c r="J99"/>
  <c r="BK228"/>
  <c r="J228"/>
  <c r="J101"/>
  <c r="J113"/>
  <c r="F90"/>
  <c r="BF122"/>
  <c r="BF123"/>
  <c r="BF124"/>
  <c r="BF126"/>
  <c r="BF128"/>
  <c r="BF130"/>
  <c r="BF148"/>
  <c r="BF151"/>
  <c r="BF154"/>
  <c r="BF190"/>
  <c r="BF193"/>
  <c r="BF195"/>
  <c r="BF197"/>
  <c r="BF204"/>
  <c r="BF205"/>
  <c r="BF211"/>
  <c r="BF214"/>
  <c r="BF220"/>
  <c r="BF226"/>
  <c r="BF227"/>
  <c r="BF229"/>
  <c i="1" r="BB95"/>
  <c r="BD95"/>
  <c r="BD94"/>
  <c r="W33"/>
  <c r="BB94"/>
  <c r="W31"/>
  <c i="2" r="F34"/>
  <c i="1" r="BC95"/>
  <c r="BC94"/>
  <c r="W32"/>
  <c i="2" r="F31"/>
  <c i="1" r="AZ95"/>
  <c r="AZ94"/>
  <c r="W29"/>
  <c i="2" r="J31"/>
  <c i="1" r="AV95"/>
  <c i="2" l="1" r="P120"/>
  <c r="P119"/>
  <c i="1" r="AU95"/>
  <c i="2" r="BK120"/>
  <c r="J120"/>
  <c r="J95"/>
  <c i="1" r="AU94"/>
  <c r="AV94"/>
  <c r="AK29"/>
  <c r="AX94"/>
  <c r="AY94"/>
  <c i="2" r="F32"/>
  <c i="1" r="BA95"/>
  <c r="BA94"/>
  <c r="W30"/>
  <c i="2" r="J32"/>
  <c i="1" r="AW95"/>
  <c r="AT95"/>
  <c i="2" l="1" r="BK119"/>
  <c r="J119"/>
  <c r="J28"/>
  <c i="1" r="AG95"/>
  <c r="AG94"/>
  <c r="AK26"/>
  <c r="AW94"/>
  <c r="AK30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<sst xmlns="http://schemas.openxmlformats.org/spreadsheetml/2006/main">
  <si>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</si>
  <si>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</si>
  <si>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</si>
  <si>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</si>
  <si>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{ba418623-3e66-4b56-860d-6e1dfca054f0}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</si>
  <si>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</si>
  <si>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</si>
  <si>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</si>
  <si>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</si>
  <si>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</si>
  <si>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</si>
  <si>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</si>
  <si>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</si>
  <si>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0482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</si>
  <si>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</si>
  <si>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</si>
  <si>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Zlepšenie kvality životaschopnosti lesa v katastri obce Radôstka - dolina nad osadou Hulákovci</t>
  </si>
  <si>
    <t>JKSO:</t>
  </si>
  <si>
    <t>KS:</t>
  </si>
  <si>
    <t>Miesto:</t>
  </si>
  <si>
    <t>Radôstka</t>
  </si>
  <si>
    <t>Dátum:</t>
  </si>
  <si>
    <t>28. 8. 2024</t>
  </si>
  <si>
    <t>Objednávateľ:</t>
  </si>
  <si>
    <t>IČO:</t>
  </si>
  <si>
    <t>Jaroslav Fekula,obhospodarovateľ lesa, Radôstka 65</t>
  </si>
  <si>
    <t>IČ DPH:</t>
  </si>
  <si>
    <t>Zhotoviteľ:</t>
  </si>
  <si>
    <t>Vyplň údaj</t>
  </si>
  <si>
    <t>Projektant:</t>
  </si>
  <si>
    <t>Ing.František Haber</t>
  </si>
  <si>
    <t>True</t>
  </si>
  <si>
    <t>Spracovateľ:</t>
  </si>
  <si>
    <t>Stanislav Hlubina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</si>
  <si>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</si>
  <si>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</si>
  <si>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</si>
  <si>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</si>
  <si>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</si>
  <si>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</si>
  <si>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</si>
  <si>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</si>
  <si>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</si>
  <si>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</si>
  <si>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</si>
  <si>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</si>
  <si>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</si>
  <si>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</si>
  <si>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</si>
  <si>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</si>
  <si>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</si>
  <si>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</si>
  <si>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</si>
  <si>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</si>
  <si>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</si>
  <si>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</si>
  <si>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</si>
  <si>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</si>
  <si>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</si>
  <si>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</si>
  <si>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</si>
  <si>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</si>
  <si>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</si>
  <si>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</si>
  <si>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</si>
  <si>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</si>
  <si>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</si>
  <si>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</si>
  <si>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</si>
  <si>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</si>
  <si>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</si>
  <si>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</si>
  <si>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</si>
  <si>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</si>
  <si>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</si>
  <si>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</si>
  <si>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</si>
  <si>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</si>
  <si>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</si>
  <si>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</si>
  <si>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</si>
  <si>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</si>
  <si>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</si>
  <si>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</si>
  <si>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</si>
  <si>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</si>
  <si>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</si>
  <si>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</si>
  <si>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</si>
  <si>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</si>
  <si>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</si>
  <si>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</si>
  <si>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</si>
  <si>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</si>
  <si>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</si>
  <si>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</si>
  <si>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</si>
  <si>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</si>
  <si>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</si>
  <si>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</si>
  <si>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</si>
  <si>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</si>
  <si>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</si>
  <si>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</si>
  <si>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</si>
  <si>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</si>
  <si>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</si>
  <si>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</si>
  <si>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</si>
  <si>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</si>
  <si>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</si>
  <si>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</si>
  <si>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111201101.S</t>
  </si>
  <si>
    <t>Odstránenie krovín a stromov s koreňom s priemerom kmeňa do 100 mm, do 1000 m2</t>
  </si>
  <si>
    <t>m2</t>
  </si>
  <si>
    <t>4</t>
  </si>
  <si>
    <t>2</t>
  </si>
  <si>
    <t>-2013658889</t>
  </si>
  <si>
    <t>112101100.S</t>
  </si>
  <si>
    <t>Odstránenie stromov do priemeru 100 mm, motorovou pílou</t>
  </si>
  <si>
    <t>ks</t>
  </si>
  <si>
    <t>-348169067</t>
  </si>
  <si>
    <t>3</t>
  </si>
  <si>
    <t>112201102.S</t>
  </si>
  <si>
    <t>Odstránenie pňov na vzdial. 50 m priemeru nad 300 do 500 mm</t>
  </si>
  <si>
    <t>-834457859</t>
  </si>
  <si>
    <t>VV</t>
  </si>
  <si>
    <t>"6394*0,05*50%dl." 160</t>
  </si>
  <si>
    <t>112201103.S</t>
  </si>
  <si>
    <t>Odstránenie pňov na vzdial. 50 m priemeru nad 500 do 700 mm</t>
  </si>
  <si>
    <t>-477062230</t>
  </si>
  <si>
    <t>"6394*0,03*50%dl." 96</t>
  </si>
  <si>
    <t>5</t>
  </si>
  <si>
    <t>112201104.S</t>
  </si>
  <si>
    <t>Odstránenie pňov na vzdial. 50 m priemeru nad 700 do 900 mm</t>
  </si>
  <si>
    <t>-1918225876</t>
  </si>
  <si>
    <t>"6394*0,01*50%dl." 32</t>
  </si>
  <si>
    <t>6</t>
  </si>
  <si>
    <t>131301102.S</t>
  </si>
  <si>
    <t>Výkop nezapaženej jamy v hornine 4, nad 100 do 1000 m3</t>
  </si>
  <si>
    <t>m3</t>
  </si>
  <si>
    <t>-1677585532</t>
  </si>
  <si>
    <t>I.jazierka</t>
  </si>
  <si>
    <t>41,21</t>
  </si>
  <si>
    <t>I.reprofilácia sklonu</t>
  </si>
  <si>
    <t>405,00+548,00*0,3</t>
  </si>
  <si>
    <t>II.jazierka</t>
  </si>
  <si>
    <t>10,59</t>
  </si>
  <si>
    <t>II.strhnutie bombirungu</t>
  </si>
  <si>
    <t>165,20</t>
  </si>
  <si>
    <t>II.úprava pláne a reprofilácia sklonu</t>
  </si>
  <si>
    <t>151,60</t>
  </si>
  <si>
    <t>III.jazierka</t>
  </si>
  <si>
    <t>8,50*3</t>
  </si>
  <si>
    <t>III.reprofilácia sklonu</t>
  </si>
  <si>
    <t>409,50+548,00*0,3</t>
  </si>
  <si>
    <t>odpočet triedy zeminy 5</t>
  </si>
  <si>
    <t>-614,96</t>
  </si>
  <si>
    <t>Súčet</t>
  </si>
  <si>
    <t>7</t>
  </si>
  <si>
    <t>131301109.S</t>
  </si>
  <si>
    <t>Hĺbenie nezapažených jám a zárezov. Príplatok za lepivosť horniny 4</t>
  </si>
  <si>
    <t>-770465746</t>
  </si>
  <si>
    <t>50% z výmery</t>
  </si>
  <si>
    <t>922,44*0,5</t>
  </si>
  <si>
    <t>8</t>
  </si>
  <si>
    <t>131401102.S</t>
  </si>
  <si>
    <t>Výkop nezapaženej jamy v hornine 5 nad 100 do 1000 m3</t>
  </si>
  <si>
    <t>1047431339</t>
  </si>
  <si>
    <t>40% výkopu</t>
  </si>
  <si>
    <t>1537,40*0,4</t>
  </si>
  <si>
    <t>9</t>
  </si>
  <si>
    <t>132301102.S</t>
  </si>
  <si>
    <t>Výkop ryhy do šírky 600 mm v horn.4 nad 100 m3</t>
  </si>
  <si>
    <t>1356946198</t>
  </si>
  <si>
    <t>I.odrážky</t>
  </si>
  <si>
    <t>13,44</t>
  </si>
  <si>
    <t>I.dreny</t>
  </si>
  <si>
    <t>10,08+2,16</t>
  </si>
  <si>
    <t>zasakávacia pásy</t>
  </si>
  <si>
    <t>210,00</t>
  </si>
  <si>
    <t>oceľové priepusty</t>
  </si>
  <si>
    <t>8,00*0,60*0,40</t>
  </si>
  <si>
    <t>prehrádzky</t>
  </si>
  <si>
    <t>21,00*0,30*0,40</t>
  </si>
  <si>
    <t>Medzisúčet</t>
  </si>
  <si>
    <t>II.odrážky</t>
  </si>
  <si>
    <t>4,32</t>
  </si>
  <si>
    <t>II.zasakávacie pásy</t>
  </si>
  <si>
    <t>6,75</t>
  </si>
  <si>
    <t>II.pásy</t>
  </si>
  <si>
    <t>10,40*0,30*0,30</t>
  </si>
  <si>
    <t>II.prekladané hrádze</t>
  </si>
  <si>
    <t>14,00*0,30*0,30</t>
  </si>
  <si>
    <t>III.odrážky</t>
  </si>
  <si>
    <t>8,16+2,40*0,60*0,30</t>
  </si>
  <si>
    <t>III.dreny</t>
  </si>
  <si>
    <t>4,32*4</t>
  </si>
  <si>
    <t>zasakávacie pásy</t>
  </si>
  <si>
    <t>78,00</t>
  </si>
  <si>
    <t>pásy v toku</t>
  </si>
  <si>
    <t>1,35</t>
  </si>
  <si>
    <t>prekladané hrádze</t>
  </si>
  <si>
    <t>12,00*0,30*0,30*2</t>
  </si>
  <si>
    <t>IV.hľbenie zemných rýh</t>
  </si>
  <si>
    <t>364,80</t>
  </si>
  <si>
    <t>10</t>
  </si>
  <si>
    <t>132301109.S</t>
  </si>
  <si>
    <t>Príplatok za lepivosť pri hĺbení rýh šírky do 600 mm zapažených i nezapažených s urovnaním dna v hornine 4</t>
  </si>
  <si>
    <t>-1196984370</t>
  </si>
  <si>
    <t>725,568*0,5</t>
  </si>
  <si>
    <t>11</t>
  </si>
  <si>
    <t>162201102.S</t>
  </si>
  <si>
    <t>Vodorovné premiestnenie výkopku z horniny 1-4 nad 20-50m</t>
  </si>
  <si>
    <t>-181378797</t>
  </si>
  <si>
    <t>922,44+614,96+435,341+290,227</t>
  </si>
  <si>
    <t>12</t>
  </si>
  <si>
    <t>171201101.S</t>
  </si>
  <si>
    <t>Uloženie sypaniny do násypov s rozprestretím sypaniny vo vrstvách a s hrubým urovnaním nezhutnených</t>
  </si>
  <si>
    <t>188429122</t>
  </si>
  <si>
    <t>Zakladanie</t>
  </si>
  <si>
    <t>13</t>
  </si>
  <si>
    <t>211511111.S</t>
  </si>
  <si>
    <t>Výplň odvodňovacieho rebra alebo trativodu do rýh lomovým kameňom netriedeným</t>
  </si>
  <si>
    <t>-1686692971</t>
  </si>
  <si>
    <t>frakcia 0-300</t>
  </si>
  <si>
    <t>"I." 67,50+72,00</t>
  </si>
  <si>
    <t>"II." 64,20+50,40</t>
  </si>
  <si>
    <t>"III." 30,00+72,00</t>
  </si>
  <si>
    <t>Zvislé a kompletné konštrukcie</t>
  </si>
  <si>
    <t>14</t>
  </si>
  <si>
    <t>320360400.S</t>
  </si>
  <si>
    <t>Zváraný nosný spoj oceľových prútov s navarením oceľových podložiek</t>
  </si>
  <si>
    <t>-1384415596</t>
  </si>
  <si>
    <t>15</t>
  </si>
  <si>
    <t>341940110.S</t>
  </si>
  <si>
    <t>Zábrana zo zrubovej drevenej konštrukcie D do 300mm výška 600mm</t>
  </si>
  <si>
    <t>m</t>
  </si>
  <si>
    <t>1733460310</t>
  </si>
  <si>
    <t>"I." 21,00</t>
  </si>
  <si>
    <t>"II." 14,00</t>
  </si>
  <si>
    <t>"III." 13,00</t>
  </si>
  <si>
    <t>Vodorovné konštrukcie</t>
  </si>
  <si>
    <t>16</t>
  </si>
  <si>
    <t>465511510.S</t>
  </si>
  <si>
    <t>Dlažba kladená do malty s vyplnením škár betónom C 8/10 s vyškárovaním do 20 m2</t>
  </si>
  <si>
    <t>-1398126234</t>
  </si>
  <si>
    <t>pramenná studnička v tvare U, spotreba 2 m3 na 1ks studnicku</t>
  </si>
  <si>
    <t>2,00*7</t>
  </si>
  <si>
    <t>17</t>
  </si>
  <si>
    <t>467951220.S</t>
  </si>
  <si>
    <t>Prah drevený dvojitý z guľatiny priemer 200-290 mm</t>
  </si>
  <si>
    <t>2080947129</t>
  </si>
  <si>
    <t>samočistiace drevené odrážky, drevina smrekovec opadavý, oceľové skoby dĺ.600mm</t>
  </si>
  <si>
    <t>"I" 112,00</t>
  </si>
  <si>
    <t>"II" 36,00</t>
  </si>
  <si>
    <t>"III" 76,00</t>
  </si>
  <si>
    <t>18</t>
  </si>
  <si>
    <t>467951420.S</t>
  </si>
  <si>
    <t>Dren drevený štvoritý z guľatiny priemer 200-290 mm</t>
  </si>
  <si>
    <t>-836873375</t>
  </si>
  <si>
    <t>"I" 28,00</t>
  </si>
  <si>
    <t>"II" 16,00</t>
  </si>
  <si>
    <t>"III" 30,00</t>
  </si>
  <si>
    <t>Ostatné konštrukcie a práce-búranie</t>
  </si>
  <si>
    <t>19</t>
  </si>
  <si>
    <t>919551111.S</t>
  </si>
  <si>
    <t>Zhotovenie priepustu alebo zjazdu z rúr oceľových do D 400 mm</t>
  </si>
  <si>
    <t>306704167</t>
  </si>
  <si>
    <t>M</t>
  </si>
  <si>
    <t>142110003400.S</t>
  </si>
  <si>
    <t>Rúra oceľová bezšvová hladká kruhová d 219 mm, hr. steny 4,0 mm, ozn.11 353.0</t>
  </si>
  <si>
    <t>747939284</t>
  </si>
  <si>
    <t>99</t>
  </si>
  <si>
    <t>Presun hmôt HSV</t>
  </si>
  <si>
    <t>21</t>
  </si>
  <si>
    <t>998312011.S</t>
  </si>
  <si>
    <t>Presun hmôt pre hydromeliorácie-sanácia územia akéhokoľvek rozsahu</t>
  </si>
  <si>
    <t>t</t>
  </si>
  <si>
    <t>-1517147572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</si>
</sst>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7</v>
      </c>
    </row>
    <row r="4" s="1" customFormat="1" ht="24.96" customHeight="1">
      <c r="B4" s="22"/>
      <c r="D4" s="23" t="s">
        <v>8</v>
      </c>
      <c r="AR4" s="22"/>
      <c r="AS4" s="24" t="s">
        <v>9</v>
      </c>
      <c r="BE4" s="25" t="s">
        <v>10</v>
      </c>
      <c r="BS4" s="19" t="s">
        <v>11</v>
      </c>
    </row>
    <row r="5" s="1" customFormat="1" ht="12" customHeight="1">
      <c r="B5" s="22"/>
      <c r="D5" s="26" t="s">
        <v>12</v>
      </c>
      <c r="K5" s="27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14</v>
      </c>
      <c r="BS5" s="19" t="s">
        <v>6</v>
      </c>
    </row>
    <row r="6" s="1" customFormat="1" ht="36.96" customHeight="1">
      <c r="B6" s="22"/>
      <c r="D6" s="29" t="s">
        <v>15</v>
      </c>
      <c r="K6" s="30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17</v>
      </c>
      <c r="K7" s="27" t="s">
        <v>1</v>
      </c>
      <c r="AK7" s="32" t="s">
        <v>18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19</v>
      </c>
      <c r="K8" s="27" t="s">
        <v>20</v>
      </c>
      <c r="AK8" s="32" t="s">
        <v>21</v>
      </c>
      <c r="AN8" s="33" t="s">
        <v>22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23</v>
      </c>
      <c r="AK10" s="32" t="s">
        <v>24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25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24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24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30</v>
      </c>
      <c r="AK17" s="32" t="s">
        <v>26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32</v>
      </c>
      <c r="AK19" s="32" t="s">
        <v>24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33</v>
      </c>
      <c r="AK20" s="32" t="s">
        <v>26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45" t="s">
        <v>40</v>
      </c>
      <c r="G29" s="3"/>
      <c r="H29" s="3"/>
      <c r="I29" s="3"/>
      <c r="J29" s="3"/>
      <c r="K29" s="3"/>
      <c r="L29" s="46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ROUND(AV94, 2)</f>
        <v>0</v>
      </c>
      <c r="AL29" s="3"/>
      <c r="AM29" s="3"/>
      <c r="AN29" s="3"/>
      <c r="AO29" s="3"/>
      <c r="AP29" s="3"/>
      <c r="AQ29" s="3"/>
      <c r="AR29" s="44"/>
      <c r="BE29" s="48"/>
    </row>
    <row r="30" s="3" customFormat="1" ht="14.4" customHeight="1">
      <c r="A30" s="3"/>
      <c r="B30" s="44"/>
      <c r="C30" s="3"/>
      <c r="D30" s="3"/>
      <c r="E30" s="3"/>
      <c r="F30" s="45" t="s">
        <v>41</v>
      </c>
      <c r="G30" s="3"/>
      <c r="H30" s="3"/>
      <c r="I30" s="3"/>
      <c r="J30" s="3"/>
      <c r="K30" s="3"/>
      <c r="L30" s="46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ROUND(AW94, 2)</f>
        <v>0</v>
      </c>
      <c r="AL30" s="3"/>
      <c r="AM30" s="3"/>
      <c r="AN30" s="3"/>
      <c r="AO30" s="3"/>
      <c r="AP30" s="3"/>
      <c r="AQ30" s="3"/>
      <c r="AR30" s="44"/>
      <c r="BE30" s="48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6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4"/>
      <c r="BE31" s="48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6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4"/>
      <c r="BE32" s="48"/>
    </row>
    <row r="33" hidden="1" s="3" customFormat="1" ht="14.4" customHeight="1">
      <c r="A33" s="3"/>
      <c r="B33" s="44"/>
      <c r="C33" s="3"/>
      <c r="D33" s="3"/>
      <c r="E33" s="3"/>
      <c r="F33" s="45" t="s">
        <v>44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4"/>
      <c r="BE33" s="48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9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9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9" t="s">
        <v>50</v>
      </c>
      <c r="AI60" s="41"/>
      <c r="AJ60" s="41"/>
      <c r="AK60" s="41"/>
      <c r="AL60" s="41"/>
      <c r="AM60" s="59" t="s">
        <v>51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7" t="s">
        <v>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53</v>
      </c>
      <c r="AI64" s="60"/>
      <c r="AJ64" s="60"/>
      <c r="AK64" s="60"/>
      <c r="AL64" s="60"/>
      <c r="AM64" s="60"/>
      <c r="AN64" s="60"/>
      <c r="AO64" s="60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9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9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9" t="s">
        <v>50</v>
      </c>
      <c r="AI75" s="41"/>
      <c r="AJ75" s="41"/>
      <c r="AK75" s="41"/>
      <c r="AL75" s="41"/>
      <c r="AM75" s="59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9"/>
      <c r="BE77" s="38"/>
    </row>
    <row r="81" s="2" customFormat="1" ht="6.96" customHeight="1">
      <c r="A81" s="38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9"/>
      <c r="BE81" s="38"/>
    </row>
    <row r="82" s="2" customFormat="1" ht="24.96" customHeight="1">
      <c r="A82" s="38"/>
      <c r="B82" s="39"/>
      <c r="C82" s="23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5"/>
      <c r="C84" s="32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0482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Zlepšenie kvality životaschopnosti lesa v katastri obce Radôstka - dolina nad osadou Hulákovci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19</v>
      </c>
      <c r="D87" s="38"/>
      <c r="E87" s="38"/>
      <c r="F87" s="38"/>
      <c r="G87" s="38"/>
      <c r="H87" s="38"/>
      <c r="I87" s="38"/>
      <c r="J87" s="38"/>
      <c r="K87" s="38"/>
      <c r="L87" s="69" t="str">
        <f>IF(K8="","",K8)</f>
        <v>Radôstka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21</v>
      </c>
      <c r="AJ87" s="38"/>
      <c r="AK87" s="38"/>
      <c r="AL87" s="38"/>
      <c r="AM87" s="70" t="str">
        <f>IF(AN8= "","",AN8)</f>
        <v>28. 8. 2024</v>
      </c>
      <c r="AN87" s="70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23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Jaroslav Fekula,obhospodarovateľ lesa, Radôstka 65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1" t="str">
        <f>IF(E17="","",E17)</f>
        <v>Ing.František Haber</v>
      </c>
      <c r="AN89" s="4"/>
      <c r="AO89" s="4"/>
      <c r="AP89" s="4"/>
      <c r="AQ89" s="38"/>
      <c r="AR89" s="39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1" t="str">
        <f>IF(E20="","",E20)</f>
        <v>Stanislav Hlubina</v>
      </c>
      <c r="AN90" s="4"/>
      <c r="AO90" s="4"/>
      <c r="AP90" s="4"/>
      <c r="AQ90" s="38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8"/>
    </row>
    <row r="92" s="2" customFormat="1" ht="29.28" customHeight="1">
      <c r="A92" s="38"/>
      <c r="B92" s="39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9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8"/>
    </row>
    <row r="94" s="6" customFormat="1" ht="32.4" customHeight="1">
      <c r="A94" s="6"/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ROUND(AS95,2)</f>
        <v>0</v>
      </c>
      <c r="AT94" s="100">
        <f>ROUND(SUM(AV94:AW94),2)</f>
        <v>0</v>
      </c>
      <c r="AU94" s="101">
        <f>ROUND(AU95,5)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ROUND(AZ95,2)</f>
        <v>0</v>
      </c>
      <c r="BA94" s="100">
        <f>ROUND(BA95,2)</f>
        <v>0</v>
      </c>
      <c r="BB94" s="100">
        <f>ROUND(BB95,2)</f>
        <v>0</v>
      </c>
      <c r="BC94" s="100">
        <f>ROUND(BC95,2)</f>
        <v>0</v>
      </c>
      <c r="BD94" s="102">
        <f>ROUND(BD95,2)</f>
        <v>0</v>
      </c>
      <c r="BE94" s="6"/>
      <c r="BS94" s="103" t="s">
        <v>74</v>
      </c>
      <c r="BT94" s="103" t="s">
        <v>75</v>
      </c>
      <c r="BV94" s="103" t="s">
        <v>76</v>
      </c>
      <c r="BW94" s="103" t="s">
        <v>4</v>
      </c>
      <c r="BX94" s="103" t="s">
        <v>77</v>
      </c>
      <c r="CL94" s="103" t="s">
        <v>1</v>
      </c>
    </row>
    <row r="95" s="7" customFormat="1" ht="37.5" customHeight="1">
      <c r="A95" s="104" t="s">
        <v>78</v>
      </c>
      <c r="B95" s="105"/>
      <c r="C95" s="106"/>
      <c r="D95" s="107" t="s">
        <v>13</v>
      </c>
      <c r="E95" s="107"/>
      <c r="F95" s="107"/>
      <c r="G95" s="107"/>
      <c r="H95" s="107"/>
      <c r="I95" s="108"/>
      <c r="J95" s="107" t="s">
        <v>16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'0482 - Zlepšenie kvality ...'!J28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79</v>
      </c>
      <c r="AR95" s="105"/>
      <c r="AS95" s="111">
        <v>0</v>
      </c>
      <c r="AT95" s="112">
        <f>ROUND(SUM(AV95:AW95),2)</f>
        <v>0</v>
      </c>
      <c r="AU95" s="113">
        <f>'0482 - Zlepšenie kvality ...'!P119</f>
        <v>0</v>
      </c>
      <c r="AV95" s="112">
        <f>'0482 - Zlepšenie kvality ...'!J31</f>
        <v>0</v>
      </c>
      <c r="AW95" s="112">
        <f>'0482 - Zlepšenie kvality ...'!J32</f>
        <v>0</v>
      </c>
      <c r="AX95" s="112">
        <f>'0482 - Zlepšenie kvality ...'!J33</f>
        <v>0</v>
      </c>
      <c r="AY95" s="112">
        <f>'0482 - Zlepšenie kvality ...'!J34</f>
        <v>0</v>
      </c>
      <c r="AZ95" s="112">
        <f>'0482 - Zlepšenie kvality ...'!F31</f>
        <v>0</v>
      </c>
      <c r="BA95" s="112">
        <f>'0482 - Zlepšenie kvality ...'!F32</f>
        <v>0</v>
      </c>
      <c r="BB95" s="112">
        <f>'0482 - Zlepšenie kvality ...'!F33</f>
        <v>0</v>
      </c>
      <c r="BC95" s="112">
        <f>'0482 - Zlepšenie kvality ...'!F34</f>
        <v>0</v>
      </c>
      <c r="BD95" s="114">
        <f>'0482 - Zlepšenie kvality ...'!F35</f>
        <v>0</v>
      </c>
      <c r="BE95" s="7"/>
      <c r="BT95" s="115" t="s">
        <v>80</v>
      </c>
      <c r="BU95" s="115" t="s">
        <v>81</v>
      </c>
      <c r="BV95" s="115" t="s">
        <v>76</v>
      </c>
      <c r="BW95" s="115" t="s">
        <v>4</v>
      </c>
      <c r="BX95" s="115" t="s">
        <v>77</v>
      </c>
      <c r="CL95" s="115" t="s">
        <v>1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482 - Zlepšenie kvalit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75</v>
      </c>
    </row>
    <row r="4" s="1" customFormat="1" ht="24.96" customHeight="1">
      <c r="B4" s="22"/>
      <c r="D4" s="23" t="s">
        <v>82</v>
      </c>
      <c r="L4" s="22"/>
      <c r="M4" s="116" t="s">
        <v>9</v>
      </c>
      <c r="AT4" s="19" t="s">
        <v>3</v>
      </c>
    </row>
    <row r="5" s="1" customFormat="1" ht="6.96" customHeight="1">
      <c r="B5" s="22"/>
      <c r="L5" s="22"/>
    </row>
    <row r="6" s="2" customFormat="1" ht="12" customHeight="1">
      <c r="A6" s="38"/>
      <c r="B6" s="39"/>
      <c r="C6" s="38"/>
      <c r="D6" s="32" t="s">
        <v>15</v>
      </c>
      <c r="E6" s="38"/>
      <c r="F6" s="38"/>
      <c r="G6" s="38"/>
      <c r="H6" s="38"/>
      <c r="I6" s="38"/>
      <c r="J6" s="38"/>
      <c r="K6" s="38"/>
      <c r="L6" s="56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39"/>
      <c r="C7" s="38"/>
      <c r="D7" s="38"/>
      <c r="E7" s="68" t="s">
        <v>16</v>
      </c>
      <c r="F7" s="38"/>
      <c r="G7" s="38"/>
      <c r="H7" s="38"/>
      <c r="I7" s="38"/>
      <c r="J7" s="38"/>
      <c r="K7" s="38"/>
      <c r="L7" s="56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39"/>
      <c r="C8" s="38"/>
      <c r="D8" s="38"/>
      <c r="E8" s="38"/>
      <c r="F8" s="38"/>
      <c r="G8" s="38"/>
      <c r="H8" s="38"/>
      <c r="I8" s="38"/>
      <c r="J8" s="38"/>
      <c r="K8" s="38"/>
      <c r="L8" s="5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39"/>
      <c r="C9" s="38"/>
      <c r="D9" s="32" t="s">
        <v>17</v>
      </c>
      <c r="E9" s="38"/>
      <c r="F9" s="27" t="s">
        <v>1</v>
      </c>
      <c r="G9" s="38"/>
      <c r="H9" s="38"/>
      <c r="I9" s="32" t="s">
        <v>18</v>
      </c>
      <c r="J9" s="27" t="s">
        <v>1</v>
      </c>
      <c r="K9" s="38"/>
      <c r="L9" s="5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19</v>
      </c>
      <c r="E10" s="38"/>
      <c r="F10" s="27" t="s">
        <v>20</v>
      </c>
      <c r="G10" s="38"/>
      <c r="H10" s="38"/>
      <c r="I10" s="32" t="s">
        <v>21</v>
      </c>
      <c r="J10" s="70" t="str">
        <f>'Rekapitulácia stavby'!AN8</f>
        <v>28. 8. 2024</v>
      </c>
      <c r="K10" s="38"/>
      <c r="L10" s="5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39"/>
      <c r="C11" s="38"/>
      <c r="D11" s="38"/>
      <c r="E11" s="38"/>
      <c r="F11" s="38"/>
      <c r="G11" s="38"/>
      <c r="H11" s="38"/>
      <c r="I11" s="38"/>
      <c r="J11" s="38"/>
      <c r="K11" s="38"/>
      <c r="L11" s="5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23</v>
      </c>
      <c r="E12" s="38"/>
      <c r="F12" s="38"/>
      <c r="G12" s="38"/>
      <c r="H12" s="38"/>
      <c r="I12" s="32" t="s">
        <v>24</v>
      </c>
      <c r="J12" s="27" t="s">
        <v>1</v>
      </c>
      <c r="K12" s="38"/>
      <c r="L12" s="5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39"/>
      <c r="C13" s="38"/>
      <c r="D13" s="38"/>
      <c r="E13" s="27" t="s">
        <v>25</v>
      </c>
      <c r="F13" s="38"/>
      <c r="G13" s="38"/>
      <c r="H13" s="38"/>
      <c r="I13" s="32" t="s">
        <v>26</v>
      </c>
      <c r="J13" s="27" t="s">
        <v>1</v>
      </c>
      <c r="K13" s="38"/>
      <c r="L13" s="5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5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27</v>
      </c>
      <c r="E15" s="38"/>
      <c r="F15" s="38"/>
      <c r="G15" s="38"/>
      <c r="H15" s="38"/>
      <c r="I15" s="32" t="s">
        <v>24</v>
      </c>
      <c r="J15" s="33" t="str">
        <f>'Rekapitulácia stavby'!AN13</f>
        <v>Vyplň údaj</v>
      </c>
      <c r="K15" s="38"/>
      <c r="L15" s="5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39"/>
      <c r="C16" s="38"/>
      <c r="D16" s="38"/>
      <c r="E16" s="33" t="str">
        <f>'Rekapitulácia stavby'!E14</f>
        <v>Vyplň údaj</v>
      </c>
      <c r="F16" s="27"/>
      <c r="G16" s="27"/>
      <c r="H16" s="27"/>
      <c r="I16" s="32" t="s">
        <v>26</v>
      </c>
      <c r="J16" s="33" t="str">
        <f>'Rekapitulácia stavby'!AN14</f>
        <v>Vyplň údaj</v>
      </c>
      <c r="K16" s="38"/>
      <c r="L16" s="5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5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29</v>
      </c>
      <c r="E18" s="38"/>
      <c r="F18" s="38"/>
      <c r="G18" s="38"/>
      <c r="H18" s="38"/>
      <c r="I18" s="32" t="s">
        <v>24</v>
      </c>
      <c r="J18" s="27" t="s">
        <v>1</v>
      </c>
      <c r="K18" s="38"/>
      <c r="L18" s="5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30</v>
      </c>
      <c r="F19" s="38"/>
      <c r="G19" s="38"/>
      <c r="H19" s="38"/>
      <c r="I19" s="32" t="s">
        <v>26</v>
      </c>
      <c r="J19" s="27" t="s">
        <v>1</v>
      </c>
      <c r="K19" s="38"/>
      <c r="L19" s="5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5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32</v>
      </c>
      <c r="E21" s="38"/>
      <c r="F21" s="38"/>
      <c r="G21" s="38"/>
      <c r="H21" s="38"/>
      <c r="I21" s="32" t="s">
        <v>24</v>
      </c>
      <c r="J21" s="27" t="s">
        <v>1</v>
      </c>
      <c r="K21" s="38"/>
      <c r="L21" s="5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27" t="s">
        <v>33</v>
      </c>
      <c r="F22" s="38"/>
      <c r="G22" s="38"/>
      <c r="H22" s="38"/>
      <c r="I22" s="32" t="s">
        <v>26</v>
      </c>
      <c r="J22" s="27" t="s">
        <v>1</v>
      </c>
      <c r="K22" s="38"/>
      <c r="L22" s="5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5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34</v>
      </c>
      <c r="E24" s="38"/>
      <c r="F24" s="38"/>
      <c r="G24" s="38"/>
      <c r="H24" s="38"/>
      <c r="I24" s="38"/>
      <c r="J24" s="38"/>
      <c r="K24" s="38"/>
      <c r="L24" s="5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17"/>
      <c r="B25" s="118"/>
      <c r="C25" s="117"/>
      <c r="D25" s="117"/>
      <c r="E25" s="36" t="s">
        <v>1</v>
      </c>
      <c r="F25" s="36"/>
      <c r="G25" s="36"/>
      <c r="H25" s="36"/>
      <c r="I25" s="117"/>
      <c r="J25" s="117"/>
      <c r="K25" s="117"/>
      <c r="L25" s="119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5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91"/>
      <c r="E27" s="91"/>
      <c r="F27" s="91"/>
      <c r="G27" s="91"/>
      <c r="H27" s="91"/>
      <c r="I27" s="91"/>
      <c r="J27" s="91"/>
      <c r="K27" s="91"/>
      <c r="L27" s="5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39"/>
      <c r="C28" s="38"/>
      <c r="D28" s="120" t="s">
        <v>35</v>
      </c>
      <c r="E28" s="38"/>
      <c r="F28" s="38"/>
      <c r="G28" s="38"/>
      <c r="H28" s="38"/>
      <c r="I28" s="38"/>
      <c r="J28" s="97">
        <f>ROUND(J119, 2)</f>
        <v>0</v>
      </c>
      <c r="K28" s="38"/>
      <c r="L28" s="5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1"/>
      <c r="E29" s="91"/>
      <c r="F29" s="91"/>
      <c r="G29" s="91"/>
      <c r="H29" s="91"/>
      <c r="I29" s="91"/>
      <c r="J29" s="91"/>
      <c r="K29" s="91"/>
      <c r="L29" s="121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</row>
    <row r="30" s="2" customFormat="1" ht="14.4" customHeight="1">
      <c r="A30" s="38"/>
      <c r="B30" s="39"/>
      <c r="C30" s="38"/>
      <c r="D30" s="38"/>
      <c r="E30" s="38"/>
      <c r="F30" s="43" t="s">
        <v>37</v>
      </c>
      <c r="G30" s="38"/>
      <c r="H30" s="38"/>
      <c r="I30" s="43" t="s">
        <v>36</v>
      </c>
      <c r="J30" s="43" t="s">
        <v>38</v>
      </c>
      <c r="K30" s="38"/>
      <c r="L30" s="121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</row>
    <row r="31" s="2" customFormat="1" ht="14.4" customHeight="1">
      <c r="A31" s="38"/>
      <c r="B31" s="39"/>
      <c r="C31" s="38"/>
      <c r="D31" s="123" t="s">
        <v>39</v>
      </c>
      <c r="E31" s="45" t="s">
        <v>40</v>
      </c>
      <c r="F31" s="124">
        <f>ROUND((SUM(BE119:BE229)),  2)</f>
        <v>0</v>
      </c>
      <c r="G31" s="122"/>
      <c r="H31" s="122"/>
      <c r="I31" s="125">
        <v>0.20000000000000001</v>
      </c>
      <c r="J31" s="124">
        <f>ROUND(((SUM(BE119:BE229))*I31),  2)</f>
        <v>0</v>
      </c>
      <c r="K31" s="38"/>
      <c r="L31" s="5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45" t="s">
        <v>41</v>
      </c>
      <c r="F32" s="124">
        <f>ROUND((SUM(BF119:BF229)),  2)</f>
        <v>0</v>
      </c>
      <c r="G32" s="122"/>
      <c r="H32" s="122"/>
      <c r="I32" s="125">
        <v>0.20000000000000001</v>
      </c>
      <c r="J32" s="124">
        <f>ROUND(((SUM(BF119:BF229))*I32),  2)</f>
        <v>0</v>
      </c>
      <c r="K32" s="38"/>
      <c r="L32" s="5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38"/>
      <c r="E33" s="32" t="s">
        <v>42</v>
      </c>
      <c r="F33" s="126">
        <f>ROUND((SUM(BG119:BG229)),  2)</f>
        <v>0</v>
      </c>
      <c r="G33" s="38"/>
      <c r="H33" s="38"/>
      <c r="I33" s="127">
        <v>0.20000000000000001</v>
      </c>
      <c r="J33" s="126">
        <f>0</f>
        <v>0</v>
      </c>
      <c r="K33" s="38"/>
      <c r="L33" s="121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</row>
    <row r="34" hidden="1" s="2" customFormat="1" ht="14.4" customHeight="1">
      <c r="A34" s="38"/>
      <c r="B34" s="39"/>
      <c r="C34" s="38"/>
      <c r="D34" s="38"/>
      <c r="E34" s="32" t="s">
        <v>43</v>
      </c>
      <c r="F34" s="126">
        <f>ROUND((SUM(BH119:BH229)),  2)</f>
        <v>0</v>
      </c>
      <c r="G34" s="38"/>
      <c r="H34" s="38"/>
      <c r="I34" s="127">
        <v>0.20000000000000001</v>
      </c>
      <c r="J34" s="126">
        <f>0</f>
        <v>0</v>
      </c>
      <c r="K34" s="38"/>
      <c r="L34" s="5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45" t="s">
        <v>44</v>
      </c>
      <c r="F35" s="124">
        <f>ROUND((SUM(BI119:BI229)),  2)</f>
        <v>0</v>
      </c>
      <c r="G35" s="122"/>
      <c r="H35" s="122"/>
      <c r="I35" s="125">
        <v>0</v>
      </c>
      <c r="J35" s="124">
        <f>0</f>
        <v>0</v>
      </c>
      <c r="K35" s="38"/>
      <c r="L35" s="5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5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39"/>
      <c r="C37" s="128"/>
      <c r="D37" s="129" t="s">
        <v>45</v>
      </c>
      <c r="E37" s="82"/>
      <c r="F37" s="82"/>
      <c r="G37" s="130" t="s">
        <v>46</v>
      </c>
      <c r="H37" s="131" t="s">
        <v>47</v>
      </c>
      <c r="I37" s="82"/>
      <c r="J37" s="132">
        <f>SUM(J28:J35)</f>
        <v>0</v>
      </c>
      <c r="K37" s="133"/>
      <c r="L37" s="5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2"/>
      <c r="L39" s="22"/>
    </row>
    <row r="40" s="1" customFormat="1" ht="14.4" customHeight="1">
      <c r="B40" s="22"/>
      <c r="L40" s="22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9" t="s">
        <v>50</v>
      </c>
      <c r="E61" s="41"/>
      <c r="F61" s="134" t="s">
        <v>51</v>
      </c>
      <c r="G61" s="59" t="s">
        <v>50</v>
      </c>
      <c r="H61" s="41"/>
      <c r="I61" s="41"/>
      <c r="J61" s="135" t="s">
        <v>51</v>
      </c>
      <c r="K61" s="41"/>
      <c r="L61" s="5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9" t="s">
        <v>50</v>
      </c>
      <c r="E76" s="41"/>
      <c r="F76" s="134" t="s">
        <v>51</v>
      </c>
      <c r="G76" s="59" t="s">
        <v>50</v>
      </c>
      <c r="H76" s="41"/>
      <c r="I76" s="41"/>
      <c r="J76" s="135" t="s">
        <v>51</v>
      </c>
      <c r="K76" s="41"/>
      <c r="L76" s="5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83</v>
      </c>
      <c r="D82" s="38"/>
      <c r="E82" s="38"/>
      <c r="F82" s="38"/>
      <c r="G82" s="38"/>
      <c r="H82" s="38"/>
      <c r="I82" s="38"/>
      <c r="J82" s="38"/>
      <c r="K82" s="38"/>
      <c r="L82" s="5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38"/>
      <c r="E84" s="38"/>
      <c r="F84" s="38"/>
      <c r="G84" s="38"/>
      <c r="H84" s="38"/>
      <c r="I84" s="38"/>
      <c r="J84" s="38"/>
      <c r="K84" s="38"/>
      <c r="L84" s="5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38"/>
      <c r="D85" s="38"/>
      <c r="E85" s="68" t="str">
        <f>E7</f>
        <v>Zlepšenie kvality životaschopnosti lesa v katastri obce Radôstka - dolina nad osadou Hulákovci</v>
      </c>
      <c r="F85" s="38"/>
      <c r="G85" s="38"/>
      <c r="H85" s="38"/>
      <c r="I85" s="38"/>
      <c r="J85" s="38"/>
      <c r="K85" s="38"/>
      <c r="L85" s="5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5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19</v>
      </c>
      <c r="D87" s="38"/>
      <c r="E87" s="38"/>
      <c r="F87" s="27" t="str">
        <f>F10</f>
        <v>Radôstka</v>
      </c>
      <c r="G87" s="38"/>
      <c r="H87" s="38"/>
      <c r="I87" s="32" t="s">
        <v>21</v>
      </c>
      <c r="J87" s="70" t="str">
        <f>IF(J10="","",J10)</f>
        <v>28. 8. 2024</v>
      </c>
      <c r="K87" s="38"/>
      <c r="L87" s="5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23</v>
      </c>
      <c r="D89" s="38"/>
      <c r="E89" s="38"/>
      <c r="F89" s="27" t="str">
        <f>E13</f>
        <v>Jaroslav Fekula,obhospodarovateľ lesa, Radôstka 65</v>
      </c>
      <c r="G89" s="38"/>
      <c r="H89" s="38"/>
      <c r="I89" s="32" t="s">
        <v>29</v>
      </c>
      <c r="J89" s="36" t="str">
        <f>E19</f>
        <v>Ing.František Haber</v>
      </c>
      <c r="K89" s="38"/>
      <c r="L89" s="5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27</v>
      </c>
      <c r="D90" s="38"/>
      <c r="E90" s="38"/>
      <c r="F90" s="27" t="str">
        <f>IF(E16="","",E16)</f>
        <v>Vyplň údaj</v>
      </c>
      <c r="G90" s="38"/>
      <c r="H90" s="38"/>
      <c r="I90" s="32" t="s">
        <v>32</v>
      </c>
      <c r="J90" s="36" t="str">
        <f>E22</f>
        <v>Stanislav Hlubina</v>
      </c>
      <c r="K90" s="38"/>
      <c r="L90" s="5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5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36" t="s">
        <v>84</v>
      </c>
      <c r="D92" s="128"/>
      <c r="E92" s="128"/>
      <c r="F92" s="128"/>
      <c r="G92" s="128"/>
      <c r="H92" s="128"/>
      <c r="I92" s="128"/>
      <c r="J92" s="137" t="s">
        <v>85</v>
      </c>
      <c r="K92" s="128"/>
      <c r="L92" s="5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38" t="s">
        <v>86</v>
      </c>
      <c r="D94" s="38"/>
      <c r="E94" s="38"/>
      <c r="F94" s="38"/>
      <c r="G94" s="38"/>
      <c r="H94" s="38"/>
      <c r="I94" s="38"/>
      <c r="J94" s="97">
        <f>J119</f>
        <v>0</v>
      </c>
      <c r="K94" s="38"/>
      <c r="L94" s="5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9" t="s">
        <v>87</v>
      </c>
    </row>
    <row r="95" s="9" customFormat="1" ht="24.96" customHeight="1">
      <c r="A95" s="9"/>
      <c r="B95" s="139"/>
      <c r="C95" s="9"/>
      <c r="D95" s="140" t="s">
        <v>88</v>
      </c>
      <c r="E95" s="141"/>
      <c r="F95" s="141"/>
      <c r="G95" s="141"/>
      <c r="H95" s="141"/>
      <c r="I95" s="141"/>
      <c r="J95" s="142">
        <f>J120</f>
        <v>0</v>
      </c>
      <c r="K95" s="9"/>
      <c r="L95" s="13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43"/>
      <c r="C96" s="10"/>
      <c r="D96" s="144" t="s">
        <v>89</v>
      </c>
      <c r="E96" s="145"/>
      <c r="F96" s="145"/>
      <c r="G96" s="145"/>
      <c r="H96" s="145"/>
      <c r="I96" s="145"/>
      <c r="J96" s="146">
        <f>J121</f>
        <v>0</v>
      </c>
      <c r="K96" s="10"/>
      <c r="L96" s="14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43"/>
      <c r="C97" s="10"/>
      <c r="D97" s="144" t="s">
        <v>90</v>
      </c>
      <c r="E97" s="145"/>
      <c r="F97" s="145"/>
      <c r="G97" s="145"/>
      <c r="H97" s="145"/>
      <c r="I97" s="145"/>
      <c r="J97" s="146">
        <f>J196</f>
        <v>0</v>
      </c>
      <c r="K97" s="10"/>
      <c r="L97" s="14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43"/>
      <c r="C98" s="10"/>
      <c r="D98" s="144" t="s">
        <v>91</v>
      </c>
      <c r="E98" s="145"/>
      <c r="F98" s="145"/>
      <c r="G98" s="145"/>
      <c r="H98" s="145"/>
      <c r="I98" s="145"/>
      <c r="J98" s="146">
        <f>J203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92</v>
      </c>
      <c r="E99" s="145"/>
      <c r="F99" s="145"/>
      <c r="G99" s="145"/>
      <c r="H99" s="145"/>
      <c r="I99" s="145"/>
      <c r="J99" s="146">
        <f>J210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93</v>
      </c>
      <c r="E100" s="145"/>
      <c r="F100" s="145"/>
      <c r="G100" s="145"/>
      <c r="H100" s="145"/>
      <c r="I100" s="145"/>
      <c r="J100" s="146">
        <f>J225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94</v>
      </c>
      <c r="E101" s="145"/>
      <c r="F101" s="145"/>
      <c r="G101" s="145"/>
      <c r="H101" s="145"/>
      <c r="I101" s="145"/>
      <c r="J101" s="146">
        <f>J228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6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6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56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95</v>
      </c>
      <c r="D108" s="38"/>
      <c r="E108" s="38"/>
      <c r="F108" s="38"/>
      <c r="G108" s="38"/>
      <c r="H108" s="38"/>
      <c r="I108" s="38"/>
      <c r="J108" s="38"/>
      <c r="K108" s="38"/>
      <c r="L108" s="56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6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15</v>
      </c>
      <c r="D110" s="38"/>
      <c r="E110" s="38"/>
      <c r="F110" s="38"/>
      <c r="G110" s="38"/>
      <c r="H110" s="38"/>
      <c r="I110" s="38"/>
      <c r="J110" s="38"/>
      <c r="K110" s="38"/>
      <c r="L110" s="56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38"/>
      <c r="D111" s="38"/>
      <c r="E111" s="68" t="str">
        <f>E7</f>
        <v>Zlepšenie kvality životaschopnosti lesa v katastri obce Radôstka - dolina nad osadou Hulákovci</v>
      </c>
      <c r="F111" s="38"/>
      <c r="G111" s="38"/>
      <c r="H111" s="38"/>
      <c r="I111" s="38"/>
      <c r="J111" s="38"/>
      <c r="K111" s="38"/>
      <c r="L111" s="56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6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19</v>
      </c>
      <c r="D113" s="38"/>
      <c r="E113" s="38"/>
      <c r="F113" s="27" t="str">
        <f>F10</f>
        <v>Radôstka</v>
      </c>
      <c r="G113" s="38"/>
      <c r="H113" s="38"/>
      <c r="I113" s="32" t="s">
        <v>21</v>
      </c>
      <c r="J113" s="70" t="str">
        <f>IF(J10="","",J10)</f>
        <v>28. 8. 2024</v>
      </c>
      <c r="K113" s="38"/>
      <c r="L113" s="56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6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23</v>
      </c>
      <c r="D115" s="38"/>
      <c r="E115" s="38"/>
      <c r="F115" s="27" t="str">
        <f>E13</f>
        <v>Jaroslav Fekula,obhospodarovateľ lesa, Radôstka 65</v>
      </c>
      <c r="G115" s="38"/>
      <c r="H115" s="38"/>
      <c r="I115" s="32" t="s">
        <v>29</v>
      </c>
      <c r="J115" s="36" t="str">
        <f>E19</f>
        <v>Ing.František Haber</v>
      </c>
      <c r="K115" s="38"/>
      <c r="L115" s="56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38"/>
      <c r="E116" s="38"/>
      <c r="F116" s="27" t="str">
        <f>IF(E16="","",E16)</f>
        <v>Vyplň údaj</v>
      </c>
      <c r="G116" s="38"/>
      <c r="H116" s="38"/>
      <c r="I116" s="32" t="s">
        <v>32</v>
      </c>
      <c r="J116" s="36" t="str">
        <f>E22</f>
        <v>Stanislav Hlubina</v>
      </c>
      <c r="K116" s="38"/>
      <c r="L116" s="56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6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47"/>
      <c r="B118" s="148"/>
      <c r="C118" s="149" t="s">
        <v>96</v>
      </c>
      <c r="D118" s="150" t="s">
        <v>60</v>
      </c>
      <c r="E118" s="150" t="s">
        <v>56</v>
      </c>
      <c r="F118" s="150" t="s">
        <v>57</v>
      </c>
      <c r="G118" s="150" t="s">
        <v>97</v>
      </c>
      <c r="H118" s="150" t="s">
        <v>98</v>
      </c>
      <c r="I118" s="150" t="s">
        <v>99</v>
      </c>
      <c r="J118" s="151" t="s">
        <v>85</v>
      </c>
      <c r="K118" s="152" t="s">
        <v>100</v>
      </c>
      <c r="L118" s="153"/>
      <c r="M118" s="87" t="s">
        <v>1</v>
      </c>
      <c r="N118" s="88" t="s">
        <v>39</v>
      </c>
      <c r="O118" s="88" t="s">
        <v>101</v>
      </c>
      <c r="P118" s="88" t="s">
        <v>102</v>
      </c>
      <c r="Q118" s="88" t="s">
        <v>103</v>
      </c>
      <c r="R118" s="88" t="s">
        <v>104</v>
      </c>
      <c r="S118" s="88" t="s">
        <v>105</v>
      </c>
      <c r="T118" s="89" t="s">
        <v>106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8"/>
      <c r="B119" s="39"/>
      <c r="C119" s="94" t="s">
        <v>86</v>
      </c>
      <c r="D119" s="38"/>
      <c r="E119" s="38"/>
      <c r="F119" s="38"/>
      <c r="G119" s="38"/>
      <c r="H119" s="38"/>
      <c r="I119" s="38"/>
      <c r="J119" s="154">
        <f>BK119</f>
        <v>0</v>
      </c>
      <c r="K119" s="38"/>
      <c r="L119" s="39"/>
      <c r="M119" s="90"/>
      <c r="N119" s="74"/>
      <c r="O119" s="91"/>
      <c r="P119" s="155">
        <f>P120</f>
        <v>0</v>
      </c>
      <c r="Q119" s="91"/>
      <c r="R119" s="155">
        <f>R120</f>
        <v>839.67273424000007</v>
      </c>
      <c r="S119" s="91"/>
      <c r="T119" s="156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74</v>
      </c>
      <c r="AU119" s="19" t="s">
        <v>87</v>
      </c>
      <c r="BK119" s="157">
        <f>BK120</f>
        <v>0</v>
      </c>
    </row>
    <row r="120" s="12" customFormat="1" ht="25.92" customHeight="1">
      <c r="A120" s="12"/>
      <c r="B120" s="158"/>
      <c r="C120" s="12"/>
      <c r="D120" s="159" t="s">
        <v>74</v>
      </c>
      <c r="E120" s="160" t="s">
        <v>107</v>
      </c>
      <c r="F120" s="160" t="s">
        <v>108</v>
      </c>
      <c r="G120" s="12"/>
      <c r="H120" s="12"/>
      <c r="I120" s="161"/>
      <c r="J120" s="162">
        <f>BK120</f>
        <v>0</v>
      </c>
      <c r="K120" s="12"/>
      <c r="L120" s="158"/>
      <c r="M120" s="163"/>
      <c r="N120" s="164"/>
      <c r="O120" s="164"/>
      <c r="P120" s="165">
        <f>P121+P196+P203+P210+P225+P228</f>
        <v>0</v>
      </c>
      <c r="Q120" s="164"/>
      <c r="R120" s="165">
        <f>R121+R196+R203+R210+R225+R228</f>
        <v>839.67273424000007</v>
      </c>
      <c r="S120" s="164"/>
      <c r="T120" s="166">
        <f>T121+T196+T203+T210+T225+T228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80</v>
      </c>
      <c r="AT120" s="167" t="s">
        <v>74</v>
      </c>
      <c r="AU120" s="167" t="s">
        <v>75</v>
      </c>
      <c r="AY120" s="159" t="s">
        <v>109</v>
      </c>
      <c r="BK120" s="168">
        <f>BK121+BK196+BK203+BK210+BK225+BK228</f>
        <v>0</v>
      </c>
    </row>
    <row r="121" s="12" customFormat="1" ht="22.8" customHeight="1">
      <c r="A121" s="12"/>
      <c r="B121" s="158"/>
      <c r="C121" s="12"/>
      <c r="D121" s="159" t="s">
        <v>74</v>
      </c>
      <c r="E121" s="169" t="s">
        <v>80</v>
      </c>
      <c r="F121" s="169" t="s">
        <v>110</v>
      </c>
      <c r="G121" s="12"/>
      <c r="H121" s="12"/>
      <c r="I121" s="161"/>
      <c r="J121" s="170">
        <f>BK121</f>
        <v>0</v>
      </c>
      <c r="K121" s="12"/>
      <c r="L121" s="158"/>
      <c r="M121" s="163"/>
      <c r="N121" s="164"/>
      <c r="O121" s="164"/>
      <c r="P121" s="165">
        <f>SUM(P122:P195)</f>
        <v>0</v>
      </c>
      <c r="Q121" s="164"/>
      <c r="R121" s="165">
        <f>SUM(R122:R195)</f>
        <v>5.0490643200000003</v>
      </c>
      <c r="S121" s="164"/>
      <c r="T121" s="166">
        <f>SUM(T122:T195)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80</v>
      </c>
      <c r="AT121" s="167" t="s">
        <v>74</v>
      </c>
      <c r="AU121" s="167" t="s">
        <v>80</v>
      </c>
      <c r="AY121" s="159" t="s">
        <v>109</v>
      </c>
      <c r="BK121" s="168">
        <f>SUM(BK122:BK195)</f>
        <v>0</v>
      </c>
    </row>
    <row r="122" s="2" customFormat="1" ht="24.15" customHeight="1">
      <c r="A122" s="38"/>
      <c r="B122" s="171"/>
      <c r="C122" s="172" t="s">
        <v>80</v>
      </c>
      <c r="D122" s="172" t="s">
        <v>111</v>
      </c>
      <c r="E122" s="173" t="s">
        <v>112</v>
      </c>
      <c r="F122" s="174" t="s">
        <v>113</v>
      </c>
      <c r="G122" s="175" t="s">
        <v>114</v>
      </c>
      <c r="H122" s="176">
        <v>608</v>
      </c>
      <c r="I122" s="177"/>
      <c r="J122" s="178">
        <f>ROUND(I122*H122,2)</f>
        <v>0</v>
      </c>
      <c r="K122" s="179"/>
      <c r="L122" s="39"/>
      <c r="M122" s="180" t="s">
        <v>1</v>
      </c>
      <c r="N122" s="181" t="s">
        <v>41</v>
      </c>
      <c r="O122" s="78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4" t="s">
        <v>115</v>
      </c>
      <c r="AT122" s="184" t="s">
        <v>111</v>
      </c>
      <c r="AU122" s="184" t="s">
        <v>116</v>
      </c>
      <c r="AY122" s="19" t="s">
        <v>109</v>
      </c>
      <c r="BE122" s="185">
        <f>IF(N122="základná",J122,0)</f>
        <v>0</v>
      </c>
      <c r="BF122" s="185">
        <f>IF(N122="znížená",J122,0)</f>
        <v>0</v>
      </c>
      <c r="BG122" s="185">
        <f>IF(N122="zákl. prenesená",J122,0)</f>
        <v>0</v>
      </c>
      <c r="BH122" s="185">
        <f>IF(N122="zníž. prenesená",J122,0)</f>
        <v>0</v>
      </c>
      <c r="BI122" s="185">
        <f>IF(N122="nulová",J122,0)</f>
        <v>0</v>
      </c>
      <c r="BJ122" s="19" t="s">
        <v>116</v>
      </c>
      <c r="BK122" s="185">
        <f>ROUND(I122*H122,2)</f>
        <v>0</v>
      </c>
      <c r="BL122" s="19" t="s">
        <v>115</v>
      </c>
      <c r="BM122" s="184" t="s">
        <v>117</v>
      </c>
    </row>
    <row r="123" s="2" customFormat="1" ht="24.15" customHeight="1">
      <c r="A123" s="38"/>
      <c r="B123" s="171"/>
      <c r="C123" s="172" t="s">
        <v>116</v>
      </c>
      <c r="D123" s="172" t="s">
        <v>111</v>
      </c>
      <c r="E123" s="173" t="s">
        <v>118</v>
      </c>
      <c r="F123" s="174" t="s">
        <v>119</v>
      </c>
      <c r="G123" s="175" t="s">
        <v>120</v>
      </c>
      <c r="H123" s="176">
        <v>389</v>
      </c>
      <c r="I123" s="177"/>
      <c r="J123" s="178">
        <f>ROUND(I123*H123,2)</f>
        <v>0</v>
      </c>
      <c r="K123" s="179"/>
      <c r="L123" s="39"/>
      <c r="M123" s="180" t="s">
        <v>1</v>
      </c>
      <c r="N123" s="181" t="s">
        <v>41</v>
      </c>
      <c r="O123" s="7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4" t="s">
        <v>115</v>
      </c>
      <c r="AT123" s="184" t="s">
        <v>111</v>
      </c>
      <c r="AU123" s="184" t="s">
        <v>116</v>
      </c>
      <c r="AY123" s="19" t="s">
        <v>109</v>
      </c>
      <c r="BE123" s="185">
        <f>IF(N123="základná",J123,0)</f>
        <v>0</v>
      </c>
      <c r="BF123" s="185">
        <f>IF(N123="znížená",J123,0)</f>
        <v>0</v>
      </c>
      <c r="BG123" s="185">
        <f>IF(N123="zákl. prenesená",J123,0)</f>
        <v>0</v>
      </c>
      <c r="BH123" s="185">
        <f>IF(N123="zníž. prenesená",J123,0)</f>
        <v>0</v>
      </c>
      <c r="BI123" s="185">
        <f>IF(N123="nulová",J123,0)</f>
        <v>0</v>
      </c>
      <c r="BJ123" s="19" t="s">
        <v>116</v>
      </c>
      <c r="BK123" s="185">
        <f>ROUND(I123*H123,2)</f>
        <v>0</v>
      </c>
      <c r="BL123" s="19" t="s">
        <v>115</v>
      </c>
      <c r="BM123" s="184" t="s">
        <v>121</v>
      </c>
    </row>
    <row r="124" s="2" customFormat="1" ht="24.15" customHeight="1">
      <c r="A124" s="38"/>
      <c r="B124" s="171"/>
      <c r="C124" s="172" t="s">
        <v>122</v>
      </c>
      <c r="D124" s="172" t="s">
        <v>111</v>
      </c>
      <c r="E124" s="173" t="s">
        <v>123</v>
      </c>
      <c r="F124" s="174" t="s">
        <v>124</v>
      </c>
      <c r="G124" s="175" t="s">
        <v>120</v>
      </c>
      <c r="H124" s="176">
        <v>160</v>
      </c>
      <c r="I124" s="177"/>
      <c r="J124" s="178">
        <f>ROUND(I124*H124,2)</f>
        <v>0</v>
      </c>
      <c r="K124" s="179"/>
      <c r="L124" s="39"/>
      <c r="M124" s="180" t="s">
        <v>1</v>
      </c>
      <c r="N124" s="181" t="s">
        <v>41</v>
      </c>
      <c r="O124" s="78"/>
      <c r="P124" s="182">
        <f>O124*H124</f>
        <v>0</v>
      </c>
      <c r="Q124" s="182">
        <v>1.52E-05</v>
      </c>
      <c r="R124" s="182">
        <f>Q124*H124</f>
        <v>0.0024320000000000001</v>
      </c>
      <c r="S124" s="182">
        <v>0</v>
      </c>
      <c r="T124" s="183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4" t="s">
        <v>115</v>
      </c>
      <c r="AT124" s="184" t="s">
        <v>111</v>
      </c>
      <c r="AU124" s="184" t="s">
        <v>116</v>
      </c>
      <c r="AY124" s="19" t="s">
        <v>109</v>
      </c>
      <c r="BE124" s="185">
        <f>IF(N124="základná",J124,0)</f>
        <v>0</v>
      </c>
      <c r="BF124" s="185">
        <f>IF(N124="znížená",J124,0)</f>
        <v>0</v>
      </c>
      <c r="BG124" s="185">
        <f>IF(N124="zákl. prenesená",J124,0)</f>
        <v>0</v>
      </c>
      <c r="BH124" s="185">
        <f>IF(N124="zníž. prenesená",J124,0)</f>
        <v>0</v>
      </c>
      <c r="BI124" s="185">
        <f>IF(N124="nulová",J124,0)</f>
        <v>0</v>
      </c>
      <c r="BJ124" s="19" t="s">
        <v>116</v>
      </c>
      <c r="BK124" s="185">
        <f>ROUND(I124*H124,2)</f>
        <v>0</v>
      </c>
      <c r="BL124" s="19" t="s">
        <v>115</v>
      </c>
      <c r="BM124" s="184" t="s">
        <v>125</v>
      </c>
    </row>
    <row r="125" s="13" customFormat="1">
      <c r="A125" s="13"/>
      <c r="B125" s="186"/>
      <c r="C125" s="13"/>
      <c r="D125" s="187" t="s">
        <v>126</v>
      </c>
      <c r="E125" s="188" t="s">
        <v>1</v>
      </c>
      <c r="F125" s="189" t="s">
        <v>127</v>
      </c>
      <c r="G125" s="13"/>
      <c r="H125" s="190">
        <v>160</v>
      </c>
      <c r="I125" s="191"/>
      <c r="J125" s="13"/>
      <c r="K125" s="13"/>
      <c r="L125" s="186"/>
      <c r="M125" s="192"/>
      <c r="N125" s="193"/>
      <c r="O125" s="193"/>
      <c r="P125" s="193"/>
      <c r="Q125" s="193"/>
      <c r="R125" s="193"/>
      <c r="S125" s="193"/>
      <c r="T125" s="19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8" t="s">
        <v>126</v>
      </c>
      <c r="AU125" s="188" t="s">
        <v>116</v>
      </c>
      <c r="AV125" s="13" t="s">
        <v>116</v>
      </c>
      <c r="AW125" s="13" t="s">
        <v>31</v>
      </c>
      <c r="AX125" s="13" t="s">
        <v>80</v>
      </c>
      <c r="AY125" s="188" t="s">
        <v>109</v>
      </c>
    </row>
    <row r="126" s="2" customFormat="1" ht="24.15" customHeight="1">
      <c r="A126" s="38"/>
      <c r="B126" s="171"/>
      <c r="C126" s="172" t="s">
        <v>115</v>
      </c>
      <c r="D126" s="172" t="s">
        <v>111</v>
      </c>
      <c r="E126" s="173" t="s">
        <v>128</v>
      </c>
      <c r="F126" s="174" t="s">
        <v>129</v>
      </c>
      <c r="G126" s="175" t="s">
        <v>120</v>
      </c>
      <c r="H126" s="176">
        <v>96</v>
      </c>
      <c r="I126" s="177"/>
      <c r="J126" s="178">
        <f>ROUND(I126*H126,2)</f>
        <v>0</v>
      </c>
      <c r="K126" s="179"/>
      <c r="L126" s="39"/>
      <c r="M126" s="180" t="s">
        <v>1</v>
      </c>
      <c r="N126" s="181" t="s">
        <v>41</v>
      </c>
      <c r="O126" s="78"/>
      <c r="P126" s="182">
        <f>O126*H126</f>
        <v>0</v>
      </c>
      <c r="Q126" s="182">
        <v>3.0939999999999999E-05</v>
      </c>
      <c r="R126" s="182">
        <f>Q126*H126</f>
        <v>0.0029702399999999999</v>
      </c>
      <c r="S126" s="182">
        <v>0</v>
      </c>
      <c r="T126" s="18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4" t="s">
        <v>115</v>
      </c>
      <c r="AT126" s="184" t="s">
        <v>111</v>
      </c>
      <c r="AU126" s="184" t="s">
        <v>116</v>
      </c>
      <c r="AY126" s="19" t="s">
        <v>109</v>
      </c>
      <c r="BE126" s="185">
        <f>IF(N126="základná",J126,0)</f>
        <v>0</v>
      </c>
      <c r="BF126" s="185">
        <f>IF(N126="znížená",J126,0)</f>
        <v>0</v>
      </c>
      <c r="BG126" s="185">
        <f>IF(N126="zákl. prenesená",J126,0)</f>
        <v>0</v>
      </c>
      <c r="BH126" s="185">
        <f>IF(N126="zníž. prenesená",J126,0)</f>
        <v>0</v>
      </c>
      <c r="BI126" s="185">
        <f>IF(N126="nulová",J126,0)</f>
        <v>0</v>
      </c>
      <c r="BJ126" s="19" t="s">
        <v>116</v>
      </c>
      <c r="BK126" s="185">
        <f>ROUND(I126*H126,2)</f>
        <v>0</v>
      </c>
      <c r="BL126" s="19" t="s">
        <v>115</v>
      </c>
      <c r="BM126" s="184" t="s">
        <v>130</v>
      </c>
    </row>
    <row r="127" s="13" customFormat="1">
      <c r="A127" s="13"/>
      <c r="B127" s="186"/>
      <c r="C127" s="13"/>
      <c r="D127" s="187" t="s">
        <v>126</v>
      </c>
      <c r="E127" s="188" t="s">
        <v>1</v>
      </c>
      <c r="F127" s="189" t="s">
        <v>131</v>
      </c>
      <c r="G127" s="13"/>
      <c r="H127" s="190">
        <v>96</v>
      </c>
      <c r="I127" s="191"/>
      <c r="J127" s="13"/>
      <c r="K127" s="13"/>
      <c r="L127" s="186"/>
      <c r="M127" s="192"/>
      <c r="N127" s="193"/>
      <c r="O127" s="193"/>
      <c r="P127" s="193"/>
      <c r="Q127" s="193"/>
      <c r="R127" s="193"/>
      <c r="S127" s="193"/>
      <c r="T127" s="19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8" t="s">
        <v>126</v>
      </c>
      <c r="AU127" s="188" t="s">
        <v>116</v>
      </c>
      <c r="AV127" s="13" t="s">
        <v>116</v>
      </c>
      <c r="AW127" s="13" t="s">
        <v>31</v>
      </c>
      <c r="AX127" s="13" t="s">
        <v>80</v>
      </c>
      <c r="AY127" s="188" t="s">
        <v>109</v>
      </c>
    </row>
    <row r="128" s="2" customFormat="1" ht="24.15" customHeight="1">
      <c r="A128" s="38"/>
      <c r="B128" s="171"/>
      <c r="C128" s="172" t="s">
        <v>132</v>
      </c>
      <c r="D128" s="172" t="s">
        <v>111</v>
      </c>
      <c r="E128" s="173" t="s">
        <v>133</v>
      </c>
      <c r="F128" s="174" t="s">
        <v>134</v>
      </c>
      <c r="G128" s="175" t="s">
        <v>120</v>
      </c>
      <c r="H128" s="176">
        <v>32</v>
      </c>
      <c r="I128" s="177"/>
      <c r="J128" s="178">
        <f>ROUND(I128*H128,2)</f>
        <v>0</v>
      </c>
      <c r="K128" s="179"/>
      <c r="L128" s="39"/>
      <c r="M128" s="180" t="s">
        <v>1</v>
      </c>
      <c r="N128" s="181" t="s">
        <v>41</v>
      </c>
      <c r="O128" s="78"/>
      <c r="P128" s="182">
        <f>O128*H128</f>
        <v>0</v>
      </c>
      <c r="Q128" s="182">
        <v>3.0939999999999999E-05</v>
      </c>
      <c r="R128" s="182">
        <f>Q128*H128</f>
        <v>0.00099007999999999995</v>
      </c>
      <c r="S128" s="182">
        <v>0</v>
      </c>
      <c r="T128" s="18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4" t="s">
        <v>115</v>
      </c>
      <c r="AT128" s="184" t="s">
        <v>111</v>
      </c>
      <c r="AU128" s="184" t="s">
        <v>116</v>
      </c>
      <c r="AY128" s="19" t="s">
        <v>109</v>
      </c>
      <c r="BE128" s="185">
        <f>IF(N128="základná",J128,0)</f>
        <v>0</v>
      </c>
      <c r="BF128" s="185">
        <f>IF(N128="znížená",J128,0)</f>
        <v>0</v>
      </c>
      <c r="BG128" s="185">
        <f>IF(N128="zákl. prenesená",J128,0)</f>
        <v>0</v>
      </c>
      <c r="BH128" s="185">
        <f>IF(N128="zníž. prenesená",J128,0)</f>
        <v>0</v>
      </c>
      <c r="BI128" s="185">
        <f>IF(N128="nulová",J128,0)</f>
        <v>0</v>
      </c>
      <c r="BJ128" s="19" t="s">
        <v>116</v>
      </c>
      <c r="BK128" s="185">
        <f>ROUND(I128*H128,2)</f>
        <v>0</v>
      </c>
      <c r="BL128" s="19" t="s">
        <v>115</v>
      </c>
      <c r="BM128" s="184" t="s">
        <v>135</v>
      </c>
    </row>
    <row r="129" s="13" customFormat="1">
      <c r="A129" s="13"/>
      <c r="B129" s="186"/>
      <c r="C129" s="13"/>
      <c r="D129" s="187" t="s">
        <v>126</v>
      </c>
      <c r="E129" s="188" t="s">
        <v>1</v>
      </c>
      <c r="F129" s="189" t="s">
        <v>136</v>
      </c>
      <c r="G129" s="13"/>
      <c r="H129" s="190">
        <v>32</v>
      </c>
      <c r="I129" s="191"/>
      <c r="J129" s="13"/>
      <c r="K129" s="13"/>
      <c r="L129" s="186"/>
      <c r="M129" s="192"/>
      <c r="N129" s="193"/>
      <c r="O129" s="193"/>
      <c r="P129" s="193"/>
      <c r="Q129" s="193"/>
      <c r="R129" s="193"/>
      <c r="S129" s="193"/>
      <c r="T129" s="19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8" t="s">
        <v>126</v>
      </c>
      <c r="AU129" s="188" t="s">
        <v>116</v>
      </c>
      <c r="AV129" s="13" t="s">
        <v>116</v>
      </c>
      <c r="AW129" s="13" t="s">
        <v>31</v>
      </c>
      <c r="AX129" s="13" t="s">
        <v>80</v>
      </c>
      <c r="AY129" s="188" t="s">
        <v>109</v>
      </c>
    </row>
    <row r="130" s="2" customFormat="1" ht="24.15" customHeight="1">
      <c r="A130" s="38"/>
      <c r="B130" s="171"/>
      <c r="C130" s="172" t="s">
        <v>137</v>
      </c>
      <c r="D130" s="172" t="s">
        <v>111</v>
      </c>
      <c r="E130" s="173" t="s">
        <v>138</v>
      </c>
      <c r="F130" s="174" t="s">
        <v>139</v>
      </c>
      <c r="G130" s="175" t="s">
        <v>140</v>
      </c>
      <c r="H130" s="176">
        <v>922.44000000000005</v>
      </c>
      <c r="I130" s="177"/>
      <c r="J130" s="178">
        <f>ROUND(I130*H130,2)</f>
        <v>0</v>
      </c>
      <c r="K130" s="179"/>
      <c r="L130" s="39"/>
      <c r="M130" s="180" t="s">
        <v>1</v>
      </c>
      <c r="N130" s="181" t="s">
        <v>41</v>
      </c>
      <c r="O130" s="78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4" t="s">
        <v>115</v>
      </c>
      <c r="AT130" s="184" t="s">
        <v>111</v>
      </c>
      <c r="AU130" s="184" t="s">
        <v>116</v>
      </c>
      <c r="AY130" s="19" t="s">
        <v>109</v>
      </c>
      <c r="BE130" s="185">
        <f>IF(N130="základná",J130,0)</f>
        <v>0</v>
      </c>
      <c r="BF130" s="185">
        <f>IF(N130="znížená",J130,0)</f>
        <v>0</v>
      </c>
      <c r="BG130" s="185">
        <f>IF(N130="zákl. prenesená",J130,0)</f>
        <v>0</v>
      </c>
      <c r="BH130" s="185">
        <f>IF(N130="zníž. prenesená",J130,0)</f>
        <v>0</v>
      </c>
      <c r="BI130" s="185">
        <f>IF(N130="nulová",J130,0)</f>
        <v>0</v>
      </c>
      <c r="BJ130" s="19" t="s">
        <v>116</v>
      </c>
      <c r="BK130" s="185">
        <f>ROUND(I130*H130,2)</f>
        <v>0</v>
      </c>
      <c r="BL130" s="19" t="s">
        <v>115</v>
      </c>
      <c r="BM130" s="184" t="s">
        <v>141</v>
      </c>
    </row>
    <row r="131" s="14" customFormat="1">
      <c r="A131" s="14"/>
      <c r="B131" s="195"/>
      <c r="C131" s="14"/>
      <c r="D131" s="187" t="s">
        <v>126</v>
      </c>
      <c r="E131" s="196" t="s">
        <v>1</v>
      </c>
      <c r="F131" s="197" t="s">
        <v>142</v>
      </c>
      <c r="G131" s="14"/>
      <c r="H131" s="196" t="s">
        <v>1</v>
      </c>
      <c r="I131" s="198"/>
      <c r="J131" s="14"/>
      <c r="K131" s="14"/>
      <c r="L131" s="195"/>
      <c r="M131" s="199"/>
      <c r="N131" s="200"/>
      <c r="O131" s="200"/>
      <c r="P131" s="200"/>
      <c r="Q131" s="200"/>
      <c r="R131" s="200"/>
      <c r="S131" s="200"/>
      <c r="T131" s="20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6" t="s">
        <v>126</v>
      </c>
      <c r="AU131" s="196" t="s">
        <v>116</v>
      </c>
      <c r="AV131" s="14" t="s">
        <v>80</v>
      </c>
      <c r="AW131" s="14" t="s">
        <v>31</v>
      </c>
      <c r="AX131" s="14" t="s">
        <v>75</v>
      </c>
      <c r="AY131" s="196" t="s">
        <v>109</v>
      </c>
    </row>
    <row r="132" s="13" customFormat="1">
      <c r="A132" s="13"/>
      <c r="B132" s="186"/>
      <c r="C132" s="13"/>
      <c r="D132" s="187" t="s">
        <v>126</v>
      </c>
      <c r="E132" s="188" t="s">
        <v>1</v>
      </c>
      <c r="F132" s="189" t="s">
        <v>143</v>
      </c>
      <c r="G132" s="13"/>
      <c r="H132" s="190">
        <v>41.210000000000001</v>
      </c>
      <c r="I132" s="191"/>
      <c r="J132" s="13"/>
      <c r="K132" s="13"/>
      <c r="L132" s="186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126</v>
      </c>
      <c r="AU132" s="188" t="s">
        <v>116</v>
      </c>
      <c r="AV132" s="13" t="s">
        <v>116</v>
      </c>
      <c r="AW132" s="13" t="s">
        <v>31</v>
      </c>
      <c r="AX132" s="13" t="s">
        <v>75</v>
      </c>
      <c r="AY132" s="188" t="s">
        <v>109</v>
      </c>
    </row>
    <row r="133" s="14" customFormat="1">
      <c r="A133" s="14"/>
      <c r="B133" s="195"/>
      <c r="C133" s="14"/>
      <c r="D133" s="187" t="s">
        <v>126</v>
      </c>
      <c r="E133" s="196" t="s">
        <v>1</v>
      </c>
      <c r="F133" s="197" t="s">
        <v>144</v>
      </c>
      <c r="G133" s="14"/>
      <c r="H133" s="196" t="s">
        <v>1</v>
      </c>
      <c r="I133" s="198"/>
      <c r="J133" s="14"/>
      <c r="K133" s="14"/>
      <c r="L133" s="195"/>
      <c r="M133" s="199"/>
      <c r="N133" s="200"/>
      <c r="O133" s="200"/>
      <c r="P133" s="200"/>
      <c r="Q133" s="200"/>
      <c r="R133" s="200"/>
      <c r="S133" s="200"/>
      <c r="T133" s="20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6" t="s">
        <v>126</v>
      </c>
      <c r="AU133" s="196" t="s">
        <v>116</v>
      </c>
      <c r="AV133" s="14" t="s">
        <v>80</v>
      </c>
      <c r="AW133" s="14" t="s">
        <v>31</v>
      </c>
      <c r="AX133" s="14" t="s">
        <v>75</v>
      </c>
      <c r="AY133" s="196" t="s">
        <v>109</v>
      </c>
    </row>
    <row r="134" s="13" customFormat="1">
      <c r="A134" s="13"/>
      <c r="B134" s="186"/>
      <c r="C134" s="13"/>
      <c r="D134" s="187" t="s">
        <v>126</v>
      </c>
      <c r="E134" s="188" t="s">
        <v>1</v>
      </c>
      <c r="F134" s="189" t="s">
        <v>145</v>
      </c>
      <c r="G134" s="13"/>
      <c r="H134" s="190">
        <v>569.39999999999998</v>
      </c>
      <c r="I134" s="191"/>
      <c r="J134" s="13"/>
      <c r="K134" s="13"/>
      <c r="L134" s="186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126</v>
      </c>
      <c r="AU134" s="188" t="s">
        <v>116</v>
      </c>
      <c r="AV134" s="13" t="s">
        <v>116</v>
      </c>
      <c r="AW134" s="13" t="s">
        <v>31</v>
      </c>
      <c r="AX134" s="13" t="s">
        <v>75</v>
      </c>
      <c r="AY134" s="188" t="s">
        <v>109</v>
      </c>
    </row>
    <row r="135" s="14" customFormat="1">
      <c r="A135" s="14"/>
      <c r="B135" s="195"/>
      <c r="C135" s="14"/>
      <c r="D135" s="187" t="s">
        <v>126</v>
      </c>
      <c r="E135" s="196" t="s">
        <v>1</v>
      </c>
      <c r="F135" s="197" t="s">
        <v>146</v>
      </c>
      <c r="G135" s="14"/>
      <c r="H135" s="196" t="s">
        <v>1</v>
      </c>
      <c r="I135" s="198"/>
      <c r="J135" s="14"/>
      <c r="K135" s="14"/>
      <c r="L135" s="195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6" t="s">
        <v>126</v>
      </c>
      <c r="AU135" s="196" t="s">
        <v>116</v>
      </c>
      <c r="AV135" s="14" t="s">
        <v>80</v>
      </c>
      <c r="AW135" s="14" t="s">
        <v>31</v>
      </c>
      <c r="AX135" s="14" t="s">
        <v>75</v>
      </c>
      <c r="AY135" s="196" t="s">
        <v>109</v>
      </c>
    </row>
    <row r="136" s="13" customFormat="1">
      <c r="A136" s="13"/>
      <c r="B136" s="186"/>
      <c r="C136" s="13"/>
      <c r="D136" s="187" t="s">
        <v>126</v>
      </c>
      <c r="E136" s="188" t="s">
        <v>1</v>
      </c>
      <c r="F136" s="189" t="s">
        <v>147</v>
      </c>
      <c r="G136" s="13"/>
      <c r="H136" s="190">
        <v>10.59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126</v>
      </c>
      <c r="AU136" s="188" t="s">
        <v>116</v>
      </c>
      <c r="AV136" s="13" t="s">
        <v>116</v>
      </c>
      <c r="AW136" s="13" t="s">
        <v>31</v>
      </c>
      <c r="AX136" s="13" t="s">
        <v>75</v>
      </c>
      <c r="AY136" s="188" t="s">
        <v>109</v>
      </c>
    </row>
    <row r="137" s="14" customFormat="1">
      <c r="A137" s="14"/>
      <c r="B137" s="195"/>
      <c r="C137" s="14"/>
      <c r="D137" s="187" t="s">
        <v>126</v>
      </c>
      <c r="E137" s="196" t="s">
        <v>1</v>
      </c>
      <c r="F137" s="197" t="s">
        <v>148</v>
      </c>
      <c r="G137" s="14"/>
      <c r="H137" s="196" t="s">
        <v>1</v>
      </c>
      <c r="I137" s="198"/>
      <c r="J137" s="14"/>
      <c r="K137" s="14"/>
      <c r="L137" s="195"/>
      <c r="M137" s="199"/>
      <c r="N137" s="200"/>
      <c r="O137" s="200"/>
      <c r="P137" s="200"/>
      <c r="Q137" s="200"/>
      <c r="R137" s="200"/>
      <c r="S137" s="200"/>
      <c r="T137" s="20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6" t="s">
        <v>126</v>
      </c>
      <c r="AU137" s="196" t="s">
        <v>116</v>
      </c>
      <c r="AV137" s="14" t="s">
        <v>80</v>
      </c>
      <c r="AW137" s="14" t="s">
        <v>31</v>
      </c>
      <c r="AX137" s="14" t="s">
        <v>75</v>
      </c>
      <c r="AY137" s="196" t="s">
        <v>109</v>
      </c>
    </row>
    <row r="138" s="13" customFormat="1">
      <c r="A138" s="13"/>
      <c r="B138" s="186"/>
      <c r="C138" s="13"/>
      <c r="D138" s="187" t="s">
        <v>126</v>
      </c>
      <c r="E138" s="188" t="s">
        <v>1</v>
      </c>
      <c r="F138" s="189" t="s">
        <v>149</v>
      </c>
      <c r="G138" s="13"/>
      <c r="H138" s="190">
        <v>165.19999999999999</v>
      </c>
      <c r="I138" s="191"/>
      <c r="J138" s="13"/>
      <c r="K138" s="13"/>
      <c r="L138" s="186"/>
      <c r="M138" s="192"/>
      <c r="N138" s="193"/>
      <c r="O138" s="193"/>
      <c r="P138" s="193"/>
      <c r="Q138" s="193"/>
      <c r="R138" s="193"/>
      <c r="S138" s="193"/>
      <c r="T138" s="19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8" t="s">
        <v>126</v>
      </c>
      <c r="AU138" s="188" t="s">
        <v>116</v>
      </c>
      <c r="AV138" s="13" t="s">
        <v>116</v>
      </c>
      <c r="AW138" s="13" t="s">
        <v>31</v>
      </c>
      <c r="AX138" s="13" t="s">
        <v>75</v>
      </c>
      <c r="AY138" s="188" t="s">
        <v>109</v>
      </c>
    </row>
    <row r="139" s="14" customFormat="1">
      <c r="A139" s="14"/>
      <c r="B139" s="195"/>
      <c r="C139" s="14"/>
      <c r="D139" s="187" t="s">
        <v>126</v>
      </c>
      <c r="E139" s="196" t="s">
        <v>1</v>
      </c>
      <c r="F139" s="197" t="s">
        <v>150</v>
      </c>
      <c r="G139" s="14"/>
      <c r="H139" s="196" t="s">
        <v>1</v>
      </c>
      <c r="I139" s="198"/>
      <c r="J139" s="14"/>
      <c r="K139" s="14"/>
      <c r="L139" s="195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6" t="s">
        <v>126</v>
      </c>
      <c r="AU139" s="196" t="s">
        <v>116</v>
      </c>
      <c r="AV139" s="14" t="s">
        <v>80</v>
      </c>
      <c r="AW139" s="14" t="s">
        <v>31</v>
      </c>
      <c r="AX139" s="14" t="s">
        <v>75</v>
      </c>
      <c r="AY139" s="196" t="s">
        <v>109</v>
      </c>
    </row>
    <row r="140" s="13" customFormat="1">
      <c r="A140" s="13"/>
      <c r="B140" s="186"/>
      <c r="C140" s="13"/>
      <c r="D140" s="187" t="s">
        <v>126</v>
      </c>
      <c r="E140" s="188" t="s">
        <v>1</v>
      </c>
      <c r="F140" s="189" t="s">
        <v>151</v>
      </c>
      <c r="G140" s="13"/>
      <c r="H140" s="190">
        <v>151.59999999999999</v>
      </c>
      <c r="I140" s="191"/>
      <c r="J140" s="13"/>
      <c r="K140" s="13"/>
      <c r="L140" s="186"/>
      <c r="M140" s="192"/>
      <c r="N140" s="193"/>
      <c r="O140" s="193"/>
      <c r="P140" s="193"/>
      <c r="Q140" s="193"/>
      <c r="R140" s="193"/>
      <c r="S140" s="193"/>
      <c r="T140" s="19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126</v>
      </c>
      <c r="AU140" s="188" t="s">
        <v>116</v>
      </c>
      <c r="AV140" s="13" t="s">
        <v>116</v>
      </c>
      <c r="AW140" s="13" t="s">
        <v>31</v>
      </c>
      <c r="AX140" s="13" t="s">
        <v>75</v>
      </c>
      <c r="AY140" s="188" t="s">
        <v>109</v>
      </c>
    </row>
    <row r="141" s="14" customFormat="1">
      <c r="A141" s="14"/>
      <c r="B141" s="195"/>
      <c r="C141" s="14"/>
      <c r="D141" s="187" t="s">
        <v>126</v>
      </c>
      <c r="E141" s="196" t="s">
        <v>1</v>
      </c>
      <c r="F141" s="197" t="s">
        <v>152</v>
      </c>
      <c r="G141" s="14"/>
      <c r="H141" s="196" t="s">
        <v>1</v>
      </c>
      <c r="I141" s="198"/>
      <c r="J141" s="14"/>
      <c r="K141" s="14"/>
      <c r="L141" s="195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6" t="s">
        <v>126</v>
      </c>
      <c r="AU141" s="196" t="s">
        <v>116</v>
      </c>
      <c r="AV141" s="14" t="s">
        <v>80</v>
      </c>
      <c r="AW141" s="14" t="s">
        <v>31</v>
      </c>
      <c r="AX141" s="14" t="s">
        <v>75</v>
      </c>
      <c r="AY141" s="196" t="s">
        <v>109</v>
      </c>
    </row>
    <row r="142" s="13" customFormat="1">
      <c r="A142" s="13"/>
      <c r="B142" s="186"/>
      <c r="C142" s="13"/>
      <c r="D142" s="187" t="s">
        <v>126</v>
      </c>
      <c r="E142" s="188" t="s">
        <v>1</v>
      </c>
      <c r="F142" s="189" t="s">
        <v>153</v>
      </c>
      <c r="G142" s="13"/>
      <c r="H142" s="190">
        <v>25.5</v>
      </c>
      <c r="I142" s="191"/>
      <c r="J142" s="13"/>
      <c r="K142" s="13"/>
      <c r="L142" s="186"/>
      <c r="M142" s="192"/>
      <c r="N142" s="193"/>
      <c r="O142" s="193"/>
      <c r="P142" s="193"/>
      <c r="Q142" s="193"/>
      <c r="R142" s="193"/>
      <c r="S142" s="193"/>
      <c r="T142" s="19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126</v>
      </c>
      <c r="AU142" s="188" t="s">
        <v>116</v>
      </c>
      <c r="AV142" s="13" t="s">
        <v>116</v>
      </c>
      <c r="AW142" s="13" t="s">
        <v>31</v>
      </c>
      <c r="AX142" s="13" t="s">
        <v>75</v>
      </c>
      <c r="AY142" s="188" t="s">
        <v>109</v>
      </c>
    </row>
    <row r="143" s="14" customFormat="1">
      <c r="A143" s="14"/>
      <c r="B143" s="195"/>
      <c r="C143" s="14"/>
      <c r="D143" s="187" t="s">
        <v>126</v>
      </c>
      <c r="E143" s="196" t="s">
        <v>1</v>
      </c>
      <c r="F143" s="197" t="s">
        <v>154</v>
      </c>
      <c r="G143" s="14"/>
      <c r="H143" s="196" t="s">
        <v>1</v>
      </c>
      <c r="I143" s="198"/>
      <c r="J143" s="14"/>
      <c r="K143" s="14"/>
      <c r="L143" s="195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6" t="s">
        <v>126</v>
      </c>
      <c r="AU143" s="196" t="s">
        <v>116</v>
      </c>
      <c r="AV143" s="14" t="s">
        <v>80</v>
      </c>
      <c r="AW143" s="14" t="s">
        <v>31</v>
      </c>
      <c r="AX143" s="14" t="s">
        <v>75</v>
      </c>
      <c r="AY143" s="196" t="s">
        <v>109</v>
      </c>
    </row>
    <row r="144" s="13" customFormat="1">
      <c r="A144" s="13"/>
      <c r="B144" s="186"/>
      <c r="C144" s="13"/>
      <c r="D144" s="187" t="s">
        <v>126</v>
      </c>
      <c r="E144" s="188" t="s">
        <v>1</v>
      </c>
      <c r="F144" s="189" t="s">
        <v>155</v>
      </c>
      <c r="G144" s="13"/>
      <c r="H144" s="190">
        <v>573.89999999999998</v>
      </c>
      <c r="I144" s="191"/>
      <c r="J144" s="13"/>
      <c r="K144" s="13"/>
      <c r="L144" s="186"/>
      <c r="M144" s="192"/>
      <c r="N144" s="193"/>
      <c r="O144" s="193"/>
      <c r="P144" s="193"/>
      <c r="Q144" s="193"/>
      <c r="R144" s="193"/>
      <c r="S144" s="193"/>
      <c r="T144" s="19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126</v>
      </c>
      <c r="AU144" s="188" t="s">
        <v>116</v>
      </c>
      <c r="AV144" s="13" t="s">
        <v>116</v>
      </c>
      <c r="AW144" s="13" t="s">
        <v>31</v>
      </c>
      <c r="AX144" s="13" t="s">
        <v>75</v>
      </c>
      <c r="AY144" s="188" t="s">
        <v>109</v>
      </c>
    </row>
    <row r="145" s="14" customFormat="1">
      <c r="A145" s="14"/>
      <c r="B145" s="195"/>
      <c r="C145" s="14"/>
      <c r="D145" s="187" t="s">
        <v>126</v>
      </c>
      <c r="E145" s="196" t="s">
        <v>1</v>
      </c>
      <c r="F145" s="197" t="s">
        <v>156</v>
      </c>
      <c r="G145" s="14"/>
      <c r="H145" s="196" t="s">
        <v>1</v>
      </c>
      <c r="I145" s="198"/>
      <c r="J145" s="14"/>
      <c r="K145" s="14"/>
      <c r="L145" s="195"/>
      <c r="M145" s="199"/>
      <c r="N145" s="200"/>
      <c r="O145" s="200"/>
      <c r="P145" s="200"/>
      <c r="Q145" s="200"/>
      <c r="R145" s="200"/>
      <c r="S145" s="200"/>
      <c r="T145" s="20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6" t="s">
        <v>126</v>
      </c>
      <c r="AU145" s="196" t="s">
        <v>116</v>
      </c>
      <c r="AV145" s="14" t="s">
        <v>80</v>
      </c>
      <c r="AW145" s="14" t="s">
        <v>31</v>
      </c>
      <c r="AX145" s="14" t="s">
        <v>75</v>
      </c>
      <c r="AY145" s="196" t="s">
        <v>109</v>
      </c>
    </row>
    <row r="146" s="13" customFormat="1">
      <c r="A146" s="13"/>
      <c r="B146" s="186"/>
      <c r="C146" s="13"/>
      <c r="D146" s="187" t="s">
        <v>126</v>
      </c>
      <c r="E146" s="188" t="s">
        <v>1</v>
      </c>
      <c r="F146" s="189" t="s">
        <v>157</v>
      </c>
      <c r="G146" s="13"/>
      <c r="H146" s="190">
        <v>-614.96000000000004</v>
      </c>
      <c r="I146" s="191"/>
      <c r="J146" s="13"/>
      <c r="K146" s="13"/>
      <c r="L146" s="186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126</v>
      </c>
      <c r="AU146" s="188" t="s">
        <v>116</v>
      </c>
      <c r="AV146" s="13" t="s">
        <v>116</v>
      </c>
      <c r="AW146" s="13" t="s">
        <v>31</v>
      </c>
      <c r="AX146" s="13" t="s">
        <v>75</v>
      </c>
      <c r="AY146" s="188" t="s">
        <v>109</v>
      </c>
    </row>
    <row r="147" s="15" customFormat="1">
      <c r="A147" s="15"/>
      <c r="B147" s="202"/>
      <c r="C147" s="15"/>
      <c r="D147" s="187" t="s">
        <v>126</v>
      </c>
      <c r="E147" s="203" t="s">
        <v>1</v>
      </c>
      <c r="F147" s="204" t="s">
        <v>158</v>
      </c>
      <c r="G147" s="15"/>
      <c r="H147" s="205">
        <v>922.44000000000005</v>
      </c>
      <c r="I147" s="206"/>
      <c r="J147" s="15"/>
      <c r="K147" s="15"/>
      <c r="L147" s="202"/>
      <c r="M147" s="207"/>
      <c r="N147" s="208"/>
      <c r="O147" s="208"/>
      <c r="P147" s="208"/>
      <c r="Q147" s="208"/>
      <c r="R147" s="208"/>
      <c r="S147" s="208"/>
      <c r="T147" s="20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3" t="s">
        <v>126</v>
      </c>
      <c r="AU147" s="203" t="s">
        <v>116</v>
      </c>
      <c r="AV147" s="15" t="s">
        <v>115</v>
      </c>
      <c r="AW147" s="15" t="s">
        <v>31</v>
      </c>
      <c r="AX147" s="15" t="s">
        <v>80</v>
      </c>
      <c r="AY147" s="203" t="s">
        <v>109</v>
      </c>
    </row>
    <row r="148" s="2" customFormat="1" ht="24.15" customHeight="1">
      <c r="A148" s="38"/>
      <c r="B148" s="171"/>
      <c r="C148" s="172" t="s">
        <v>159</v>
      </c>
      <c r="D148" s="172" t="s">
        <v>111</v>
      </c>
      <c r="E148" s="173" t="s">
        <v>160</v>
      </c>
      <c r="F148" s="174" t="s">
        <v>161</v>
      </c>
      <c r="G148" s="175" t="s">
        <v>140</v>
      </c>
      <c r="H148" s="176">
        <v>461.22000000000003</v>
      </c>
      <c r="I148" s="177"/>
      <c r="J148" s="178">
        <f>ROUND(I148*H148,2)</f>
        <v>0</v>
      </c>
      <c r="K148" s="179"/>
      <c r="L148" s="39"/>
      <c r="M148" s="180" t="s">
        <v>1</v>
      </c>
      <c r="N148" s="181" t="s">
        <v>41</v>
      </c>
      <c r="O148" s="78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4" t="s">
        <v>115</v>
      </c>
      <c r="AT148" s="184" t="s">
        <v>111</v>
      </c>
      <c r="AU148" s="184" t="s">
        <v>116</v>
      </c>
      <c r="AY148" s="19" t="s">
        <v>109</v>
      </c>
      <c r="BE148" s="185">
        <f>IF(N148="základná",J148,0)</f>
        <v>0</v>
      </c>
      <c r="BF148" s="185">
        <f>IF(N148="znížená",J148,0)</f>
        <v>0</v>
      </c>
      <c r="BG148" s="185">
        <f>IF(N148="zákl. prenesená",J148,0)</f>
        <v>0</v>
      </c>
      <c r="BH148" s="185">
        <f>IF(N148="zníž. prenesená",J148,0)</f>
        <v>0</v>
      </c>
      <c r="BI148" s="185">
        <f>IF(N148="nulová",J148,0)</f>
        <v>0</v>
      </c>
      <c r="BJ148" s="19" t="s">
        <v>116</v>
      </c>
      <c r="BK148" s="185">
        <f>ROUND(I148*H148,2)</f>
        <v>0</v>
      </c>
      <c r="BL148" s="19" t="s">
        <v>115</v>
      </c>
      <c r="BM148" s="184" t="s">
        <v>162</v>
      </c>
    </row>
    <row r="149" s="14" customFormat="1">
      <c r="A149" s="14"/>
      <c r="B149" s="195"/>
      <c r="C149" s="14"/>
      <c r="D149" s="187" t="s">
        <v>126</v>
      </c>
      <c r="E149" s="196" t="s">
        <v>1</v>
      </c>
      <c r="F149" s="197" t="s">
        <v>163</v>
      </c>
      <c r="G149" s="14"/>
      <c r="H149" s="196" t="s">
        <v>1</v>
      </c>
      <c r="I149" s="198"/>
      <c r="J149" s="14"/>
      <c r="K149" s="14"/>
      <c r="L149" s="195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6" t="s">
        <v>126</v>
      </c>
      <c r="AU149" s="196" t="s">
        <v>116</v>
      </c>
      <c r="AV149" s="14" t="s">
        <v>80</v>
      </c>
      <c r="AW149" s="14" t="s">
        <v>31</v>
      </c>
      <c r="AX149" s="14" t="s">
        <v>75</v>
      </c>
      <c r="AY149" s="196" t="s">
        <v>109</v>
      </c>
    </row>
    <row r="150" s="13" customFormat="1">
      <c r="A150" s="13"/>
      <c r="B150" s="186"/>
      <c r="C150" s="13"/>
      <c r="D150" s="187" t="s">
        <v>126</v>
      </c>
      <c r="E150" s="188" t="s">
        <v>1</v>
      </c>
      <c r="F150" s="189" t="s">
        <v>164</v>
      </c>
      <c r="G150" s="13"/>
      <c r="H150" s="190">
        <v>461.22000000000003</v>
      </c>
      <c r="I150" s="191"/>
      <c r="J150" s="13"/>
      <c r="K150" s="13"/>
      <c r="L150" s="186"/>
      <c r="M150" s="192"/>
      <c r="N150" s="193"/>
      <c r="O150" s="193"/>
      <c r="P150" s="193"/>
      <c r="Q150" s="193"/>
      <c r="R150" s="193"/>
      <c r="S150" s="193"/>
      <c r="T150" s="19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126</v>
      </c>
      <c r="AU150" s="188" t="s">
        <v>116</v>
      </c>
      <c r="AV150" s="13" t="s">
        <v>116</v>
      </c>
      <c r="AW150" s="13" t="s">
        <v>31</v>
      </c>
      <c r="AX150" s="13" t="s">
        <v>80</v>
      </c>
      <c r="AY150" s="188" t="s">
        <v>109</v>
      </c>
    </row>
    <row r="151" s="2" customFormat="1" ht="24.15" customHeight="1">
      <c r="A151" s="38"/>
      <c r="B151" s="171"/>
      <c r="C151" s="172" t="s">
        <v>165</v>
      </c>
      <c r="D151" s="172" t="s">
        <v>111</v>
      </c>
      <c r="E151" s="173" t="s">
        <v>166</v>
      </c>
      <c r="F151" s="174" t="s">
        <v>167</v>
      </c>
      <c r="G151" s="175" t="s">
        <v>140</v>
      </c>
      <c r="H151" s="176">
        <v>614.96000000000004</v>
      </c>
      <c r="I151" s="177"/>
      <c r="J151" s="178">
        <f>ROUND(I151*H151,2)</f>
        <v>0</v>
      </c>
      <c r="K151" s="179"/>
      <c r="L151" s="39"/>
      <c r="M151" s="180" t="s">
        <v>1</v>
      </c>
      <c r="N151" s="181" t="s">
        <v>41</v>
      </c>
      <c r="O151" s="78"/>
      <c r="P151" s="182">
        <f>O151*H151</f>
        <v>0</v>
      </c>
      <c r="Q151" s="182">
        <v>0.0082000000000000007</v>
      </c>
      <c r="R151" s="182">
        <f>Q151*H151</f>
        <v>5.0426720000000005</v>
      </c>
      <c r="S151" s="182">
        <v>0</v>
      </c>
      <c r="T151" s="18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4" t="s">
        <v>115</v>
      </c>
      <c r="AT151" s="184" t="s">
        <v>111</v>
      </c>
      <c r="AU151" s="184" t="s">
        <v>116</v>
      </c>
      <c r="AY151" s="19" t="s">
        <v>109</v>
      </c>
      <c r="BE151" s="185">
        <f>IF(N151="základná",J151,0)</f>
        <v>0</v>
      </c>
      <c r="BF151" s="185">
        <f>IF(N151="znížená",J151,0)</f>
        <v>0</v>
      </c>
      <c r="BG151" s="185">
        <f>IF(N151="zákl. prenesená",J151,0)</f>
        <v>0</v>
      </c>
      <c r="BH151" s="185">
        <f>IF(N151="zníž. prenesená",J151,0)</f>
        <v>0</v>
      </c>
      <c r="BI151" s="185">
        <f>IF(N151="nulová",J151,0)</f>
        <v>0</v>
      </c>
      <c r="BJ151" s="19" t="s">
        <v>116</v>
      </c>
      <c r="BK151" s="185">
        <f>ROUND(I151*H151,2)</f>
        <v>0</v>
      </c>
      <c r="BL151" s="19" t="s">
        <v>115</v>
      </c>
      <c r="BM151" s="184" t="s">
        <v>168</v>
      </c>
    </row>
    <row r="152" s="14" customFormat="1">
      <c r="A152" s="14"/>
      <c r="B152" s="195"/>
      <c r="C152" s="14"/>
      <c r="D152" s="187" t="s">
        <v>126</v>
      </c>
      <c r="E152" s="196" t="s">
        <v>1</v>
      </c>
      <c r="F152" s="197" t="s">
        <v>169</v>
      </c>
      <c r="G152" s="14"/>
      <c r="H152" s="196" t="s">
        <v>1</v>
      </c>
      <c r="I152" s="198"/>
      <c r="J152" s="14"/>
      <c r="K152" s="14"/>
      <c r="L152" s="195"/>
      <c r="M152" s="199"/>
      <c r="N152" s="200"/>
      <c r="O152" s="200"/>
      <c r="P152" s="200"/>
      <c r="Q152" s="200"/>
      <c r="R152" s="200"/>
      <c r="S152" s="200"/>
      <c r="T152" s="20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6" t="s">
        <v>126</v>
      </c>
      <c r="AU152" s="196" t="s">
        <v>116</v>
      </c>
      <c r="AV152" s="14" t="s">
        <v>80</v>
      </c>
      <c r="AW152" s="14" t="s">
        <v>31</v>
      </c>
      <c r="AX152" s="14" t="s">
        <v>75</v>
      </c>
      <c r="AY152" s="196" t="s">
        <v>109</v>
      </c>
    </row>
    <row r="153" s="13" customFormat="1">
      <c r="A153" s="13"/>
      <c r="B153" s="186"/>
      <c r="C153" s="13"/>
      <c r="D153" s="187" t="s">
        <v>126</v>
      </c>
      <c r="E153" s="188" t="s">
        <v>1</v>
      </c>
      <c r="F153" s="189" t="s">
        <v>170</v>
      </c>
      <c r="G153" s="13"/>
      <c r="H153" s="190">
        <v>614.96000000000004</v>
      </c>
      <c r="I153" s="191"/>
      <c r="J153" s="13"/>
      <c r="K153" s="13"/>
      <c r="L153" s="186"/>
      <c r="M153" s="192"/>
      <c r="N153" s="193"/>
      <c r="O153" s="193"/>
      <c r="P153" s="193"/>
      <c r="Q153" s="193"/>
      <c r="R153" s="193"/>
      <c r="S153" s="193"/>
      <c r="T153" s="19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126</v>
      </c>
      <c r="AU153" s="188" t="s">
        <v>116</v>
      </c>
      <c r="AV153" s="13" t="s">
        <v>116</v>
      </c>
      <c r="AW153" s="13" t="s">
        <v>31</v>
      </c>
      <c r="AX153" s="13" t="s">
        <v>80</v>
      </c>
      <c r="AY153" s="188" t="s">
        <v>109</v>
      </c>
    </row>
    <row r="154" s="2" customFormat="1" ht="21.75" customHeight="1">
      <c r="A154" s="38"/>
      <c r="B154" s="171"/>
      <c r="C154" s="172" t="s">
        <v>171</v>
      </c>
      <c r="D154" s="172" t="s">
        <v>111</v>
      </c>
      <c r="E154" s="173" t="s">
        <v>172</v>
      </c>
      <c r="F154" s="174" t="s">
        <v>173</v>
      </c>
      <c r="G154" s="175" t="s">
        <v>140</v>
      </c>
      <c r="H154" s="176">
        <v>725.56799999999998</v>
      </c>
      <c r="I154" s="177"/>
      <c r="J154" s="178">
        <f>ROUND(I154*H154,2)</f>
        <v>0</v>
      </c>
      <c r="K154" s="179"/>
      <c r="L154" s="39"/>
      <c r="M154" s="180" t="s">
        <v>1</v>
      </c>
      <c r="N154" s="181" t="s">
        <v>41</v>
      </c>
      <c r="O154" s="78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4" t="s">
        <v>115</v>
      </c>
      <c r="AT154" s="184" t="s">
        <v>111</v>
      </c>
      <c r="AU154" s="184" t="s">
        <v>116</v>
      </c>
      <c r="AY154" s="19" t="s">
        <v>109</v>
      </c>
      <c r="BE154" s="185">
        <f>IF(N154="základná",J154,0)</f>
        <v>0</v>
      </c>
      <c r="BF154" s="185">
        <f>IF(N154="znížená",J154,0)</f>
        <v>0</v>
      </c>
      <c r="BG154" s="185">
        <f>IF(N154="zákl. prenesená",J154,0)</f>
        <v>0</v>
      </c>
      <c r="BH154" s="185">
        <f>IF(N154="zníž. prenesená",J154,0)</f>
        <v>0</v>
      </c>
      <c r="BI154" s="185">
        <f>IF(N154="nulová",J154,0)</f>
        <v>0</v>
      </c>
      <c r="BJ154" s="19" t="s">
        <v>116</v>
      </c>
      <c r="BK154" s="185">
        <f>ROUND(I154*H154,2)</f>
        <v>0</v>
      </c>
      <c r="BL154" s="19" t="s">
        <v>115</v>
      </c>
      <c r="BM154" s="184" t="s">
        <v>174</v>
      </c>
    </row>
    <row r="155" s="14" customFormat="1">
      <c r="A155" s="14"/>
      <c r="B155" s="195"/>
      <c r="C155" s="14"/>
      <c r="D155" s="187" t="s">
        <v>126</v>
      </c>
      <c r="E155" s="196" t="s">
        <v>1</v>
      </c>
      <c r="F155" s="197" t="s">
        <v>175</v>
      </c>
      <c r="G155" s="14"/>
      <c r="H155" s="196" t="s">
        <v>1</v>
      </c>
      <c r="I155" s="198"/>
      <c r="J155" s="14"/>
      <c r="K155" s="14"/>
      <c r="L155" s="195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6" t="s">
        <v>126</v>
      </c>
      <c r="AU155" s="196" t="s">
        <v>116</v>
      </c>
      <c r="AV155" s="14" t="s">
        <v>80</v>
      </c>
      <c r="AW155" s="14" t="s">
        <v>31</v>
      </c>
      <c r="AX155" s="14" t="s">
        <v>75</v>
      </c>
      <c r="AY155" s="196" t="s">
        <v>109</v>
      </c>
    </row>
    <row r="156" s="13" customFormat="1">
      <c r="A156" s="13"/>
      <c r="B156" s="186"/>
      <c r="C156" s="13"/>
      <c r="D156" s="187" t="s">
        <v>126</v>
      </c>
      <c r="E156" s="188" t="s">
        <v>1</v>
      </c>
      <c r="F156" s="189" t="s">
        <v>176</v>
      </c>
      <c r="G156" s="13"/>
      <c r="H156" s="190">
        <v>13.44</v>
      </c>
      <c r="I156" s="191"/>
      <c r="J156" s="13"/>
      <c r="K156" s="13"/>
      <c r="L156" s="186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126</v>
      </c>
      <c r="AU156" s="188" t="s">
        <v>116</v>
      </c>
      <c r="AV156" s="13" t="s">
        <v>116</v>
      </c>
      <c r="AW156" s="13" t="s">
        <v>31</v>
      </c>
      <c r="AX156" s="13" t="s">
        <v>75</v>
      </c>
      <c r="AY156" s="188" t="s">
        <v>109</v>
      </c>
    </row>
    <row r="157" s="14" customFormat="1">
      <c r="A157" s="14"/>
      <c r="B157" s="195"/>
      <c r="C157" s="14"/>
      <c r="D157" s="187" t="s">
        <v>126</v>
      </c>
      <c r="E157" s="196" t="s">
        <v>1</v>
      </c>
      <c r="F157" s="197" t="s">
        <v>177</v>
      </c>
      <c r="G157" s="14"/>
      <c r="H157" s="196" t="s">
        <v>1</v>
      </c>
      <c r="I157" s="198"/>
      <c r="J157" s="14"/>
      <c r="K157" s="14"/>
      <c r="L157" s="195"/>
      <c r="M157" s="199"/>
      <c r="N157" s="200"/>
      <c r="O157" s="200"/>
      <c r="P157" s="200"/>
      <c r="Q157" s="200"/>
      <c r="R157" s="200"/>
      <c r="S157" s="200"/>
      <c r="T157" s="20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6" t="s">
        <v>126</v>
      </c>
      <c r="AU157" s="196" t="s">
        <v>116</v>
      </c>
      <c r="AV157" s="14" t="s">
        <v>80</v>
      </c>
      <c r="AW157" s="14" t="s">
        <v>31</v>
      </c>
      <c r="AX157" s="14" t="s">
        <v>75</v>
      </c>
      <c r="AY157" s="196" t="s">
        <v>109</v>
      </c>
    </row>
    <row r="158" s="13" customFormat="1">
      <c r="A158" s="13"/>
      <c r="B158" s="186"/>
      <c r="C158" s="13"/>
      <c r="D158" s="187" t="s">
        <v>126</v>
      </c>
      <c r="E158" s="188" t="s">
        <v>1</v>
      </c>
      <c r="F158" s="189" t="s">
        <v>178</v>
      </c>
      <c r="G158" s="13"/>
      <c r="H158" s="190">
        <v>12.24</v>
      </c>
      <c r="I158" s="191"/>
      <c r="J158" s="13"/>
      <c r="K158" s="13"/>
      <c r="L158" s="186"/>
      <c r="M158" s="192"/>
      <c r="N158" s="193"/>
      <c r="O158" s="193"/>
      <c r="P158" s="193"/>
      <c r="Q158" s="193"/>
      <c r="R158" s="193"/>
      <c r="S158" s="193"/>
      <c r="T158" s="19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126</v>
      </c>
      <c r="AU158" s="188" t="s">
        <v>116</v>
      </c>
      <c r="AV158" s="13" t="s">
        <v>116</v>
      </c>
      <c r="AW158" s="13" t="s">
        <v>31</v>
      </c>
      <c r="AX158" s="13" t="s">
        <v>75</v>
      </c>
      <c r="AY158" s="188" t="s">
        <v>109</v>
      </c>
    </row>
    <row r="159" s="14" customFormat="1">
      <c r="A159" s="14"/>
      <c r="B159" s="195"/>
      <c r="C159" s="14"/>
      <c r="D159" s="187" t="s">
        <v>126</v>
      </c>
      <c r="E159" s="196" t="s">
        <v>1</v>
      </c>
      <c r="F159" s="197" t="s">
        <v>179</v>
      </c>
      <c r="G159" s="14"/>
      <c r="H159" s="196" t="s">
        <v>1</v>
      </c>
      <c r="I159" s="198"/>
      <c r="J159" s="14"/>
      <c r="K159" s="14"/>
      <c r="L159" s="195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6" t="s">
        <v>126</v>
      </c>
      <c r="AU159" s="196" t="s">
        <v>116</v>
      </c>
      <c r="AV159" s="14" t="s">
        <v>80</v>
      </c>
      <c r="AW159" s="14" t="s">
        <v>31</v>
      </c>
      <c r="AX159" s="14" t="s">
        <v>75</v>
      </c>
      <c r="AY159" s="196" t="s">
        <v>109</v>
      </c>
    </row>
    <row r="160" s="13" customFormat="1">
      <c r="A160" s="13"/>
      <c r="B160" s="186"/>
      <c r="C160" s="13"/>
      <c r="D160" s="187" t="s">
        <v>126</v>
      </c>
      <c r="E160" s="188" t="s">
        <v>1</v>
      </c>
      <c r="F160" s="189" t="s">
        <v>180</v>
      </c>
      <c r="G160" s="13"/>
      <c r="H160" s="190">
        <v>210</v>
      </c>
      <c r="I160" s="191"/>
      <c r="J160" s="13"/>
      <c r="K160" s="13"/>
      <c r="L160" s="186"/>
      <c r="M160" s="192"/>
      <c r="N160" s="193"/>
      <c r="O160" s="193"/>
      <c r="P160" s="193"/>
      <c r="Q160" s="193"/>
      <c r="R160" s="193"/>
      <c r="S160" s="193"/>
      <c r="T160" s="19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8" t="s">
        <v>126</v>
      </c>
      <c r="AU160" s="188" t="s">
        <v>116</v>
      </c>
      <c r="AV160" s="13" t="s">
        <v>116</v>
      </c>
      <c r="AW160" s="13" t="s">
        <v>31</v>
      </c>
      <c r="AX160" s="13" t="s">
        <v>75</v>
      </c>
      <c r="AY160" s="188" t="s">
        <v>109</v>
      </c>
    </row>
    <row r="161" s="14" customFormat="1">
      <c r="A161" s="14"/>
      <c r="B161" s="195"/>
      <c r="C161" s="14"/>
      <c r="D161" s="187" t="s">
        <v>126</v>
      </c>
      <c r="E161" s="196" t="s">
        <v>1</v>
      </c>
      <c r="F161" s="197" t="s">
        <v>181</v>
      </c>
      <c r="G161" s="14"/>
      <c r="H161" s="196" t="s">
        <v>1</v>
      </c>
      <c r="I161" s="198"/>
      <c r="J161" s="14"/>
      <c r="K161" s="14"/>
      <c r="L161" s="195"/>
      <c r="M161" s="199"/>
      <c r="N161" s="200"/>
      <c r="O161" s="200"/>
      <c r="P161" s="200"/>
      <c r="Q161" s="200"/>
      <c r="R161" s="200"/>
      <c r="S161" s="200"/>
      <c r="T161" s="20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6" t="s">
        <v>126</v>
      </c>
      <c r="AU161" s="196" t="s">
        <v>116</v>
      </c>
      <c r="AV161" s="14" t="s">
        <v>80</v>
      </c>
      <c r="AW161" s="14" t="s">
        <v>31</v>
      </c>
      <c r="AX161" s="14" t="s">
        <v>75</v>
      </c>
      <c r="AY161" s="196" t="s">
        <v>109</v>
      </c>
    </row>
    <row r="162" s="13" customFormat="1">
      <c r="A162" s="13"/>
      <c r="B162" s="186"/>
      <c r="C162" s="13"/>
      <c r="D162" s="187" t="s">
        <v>126</v>
      </c>
      <c r="E162" s="188" t="s">
        <v>1</v>
      </c>
      <c r="F162" s="189" t="s">
        <v>182</v>
      </c>
      <c r="G162" s="13"/>
      <c r="H162" s="190">
        <v>1.9199999999999999</v>
      </c>
      <c r="I162" s="191"/>
      <c r="J162" s="13"/>
      <c r="K162" s="13"/>
      <c r="L162" s="186"/>
      <c r="M162" s="192"/>
      <c r="N162" s="193"/>
      <c r="O162" s="193"/>
      <c r="P162" s="193"/>
      <c r="Q162" s="193"/>
      <c r="R162" s="193"/>
      <c r="S162" s="193"/>
      <c r="T162" s="19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126</v>
      </c>
      <c r="AU162" s="188" t="s">
        <v>116</v>
      </c>
      <c r="AV162" s="13" t="s">
        <v>116</v>
      </c>
      <c r="AW162" s="13" t="s">
        <v>31</v>
      </c>
      <c r="AX162" s="13" t="s">
        <v>75</v>
      </c>
      <c r="AY162" s="188" t="s">
        <v>109</v>
      </c>
    </row>
    <row r="163" s="14" customFormat="1">
      <c r="A163" s="14"/>
      <c r="B163" s="195"/>
      <c r="C163" s="14"/>
      <c r="D163" s="187" t="s">
        <v>126</v>
      </c>
      <c r="E163" s="196" t="s">
        <v>1</v>
      </c>
      <c r="F163" s="197" t="s">
        <v>183</v>
      </c>
      <c r="G163" s="14"/>
      <c r="H163" s="196" t="s">
        <v>1</v>
      </c>
      <c r="I163" s="198"/>
      <c r="J163" s="14"/>
      <c r="K163" s="14"/>
      <c r="L163" s="195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6" t="s">
        <v>126</v>
      </c>
      <c r="AU163" s="196" t="s">
        <v>116</v>
      </c>
      <c r="AV163" s="14" t="s">
        <v>80</v>
      </c>
      <c r="AW163" s="14" t="s">
        <v>31</v>
      </c>
      <c r="AX163" s="14" t="s">
        <v>75</v>
      </c>
      <c r="AY163" s="196" t="s">
        <v>109</v>
      </c>
    </row>
    <row r="164" s="13" customFormat="1">
      <c r="A164" s="13"/>
      <c r="B164" s="186"/>
      <c r="C164" s="13"/>
      <c r="D164" s="187" t="s">
        <v>126</v>
      </c>
      <c r="E164" s="188" t="s">
        <v>1</v>
      </c>
      <c r="F164" s="189" t="s">
        <v>184</v>
      </c>
      <c r="G164" s="13"/>
      <c r="H164" s="190">
        <v>2.52</v>
      </c>
      <c r="I164" s="191"/>
      <c r="J164" s="13"/>
      <c r="K164" s="13"/>
      <c r="L164" s="186"/>
      <c r="M164" s="192"/>
      <c r="N164" s="193"/>
      <c r="O164" s="193"/>
      <c r="P164" s="193"/>
      <c r="Q164" s="193"/>
      <c r="R164" s="193"/>
      <c r="S164" s="193"/>
      <c r="T164" s="19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126</v>
      </c>
      <c r="AU164" s="188" t="s">
        <v>116</v>
      </c>
      <c r="AV164" s="13" t="s">
        <v>116</v>
      </c>
      <c r="AW164" s="13" t="s">
        <v>31</v>
      </c>
      <c r="AX164" s="13" t="s">
        <v>75</v>
      </c>
      <c r="AY164" s="188" t="s">
        <v>109</v>
      </c>
    </row>
    <row r="165" s="16" customFormat="1">
      <c r="A165" s="16"/>
      <c r="B165" s="210"/>
      <c r="C165" s="16"/>
      <c r="D165" s="187" t="s">
        <v>126</v>
      </c>
      <c r="E165" s="211" t="s">
        <v>1</v>
      </c>
      <c r="F165" s="212" t="s">
        <v>185</v>
      </c>
      <c r="G165" s="16"/>
      <c r="H165" s="213">
        <v>240.12000000000001</v>
      </c>
      <c r="I165" s="214"/>
      <c r="J165" s="16"/>
      <c r="K165" s="16"/>
      <c r="L165" s="210"/>
      <c r="M165" s="215"/>
      <c r="N165" s="216"/>
      <c r="O165" s="216"/>
      <c r="P165" s="216"/>
      <c r="Q165" s="216"/>
      <c r="R165" s="216"/>
      <c r="S165" s="216"/>
      <c r="T165" s="217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11" t="s">
        <v>126</v>
      </c>
      <c r="AU165" s="211" t="s">
        <v>116</v>
      </c>
      <c r="AV165" s="16" t="s">
        <v>122</v>
      </c>
      <c r="AW165" s="16" t="s">
        <v>31</v>
      </c>
      <c r="AX165" s="16" t="s">
        <v>75</v>
      </c>
      <c r="AY165" s="211" t="s">
        <v>109</v>
      </c>
    </row>
    <row r="166" s="14" customFormat="1">
      <c r="A166" s="14"/>
      <c r="B166" s="195"/>
      <c r="C166" s="14"/>
      <c r="D166" s="187" t="s">
        <v>126</v>
      </c>
      <c r="E166" s="196" t="s">
        <v>1</v>
      </c>
      <c r="F166" s="197" t="s">
        <v>186</v>
      </c>
      <c r="G166" s="14"/>
      <c r="H166" s="196" t="s">
        <v>1</v>
      </c>
      <c r="I166" s="198"/>
      <c r="J166" s="14"/>
      <c r="K166" s="14"/>
      <c r="L166" s="195"/>
      <c r="M166" s="199"/>
      <c r="N166" s="200"/>
      <c r="O166" s="200"/>
      <c r="P166" s="200"/>
      <c r="Q166" s="200"/>
      <c r="R166" s="200"/>
      <c r="S166" s="200"/>
      <c r="T166" s="2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6" t="s">
        <v>126</v>
      </c>
      <c r="AU166" s="196" t="s">
        <v>116</v>
      </c>
      <c r="AV166" s="14" t="s">
        <v>80</v>
      </c>
      <c r="AW166" s="14" t="s">
        <v>31</v>
      </c>
      <c r="AX166" s="14" t="s">
        <v>75</v>
      </c>
      <c r="AY166" s="196" t="s">
        <v>109</v>
      </c>
    </row>
    <row r="167" s="13" customFormat="1">
      <c r="A167" s="13"/>
      <c r="B167" s="186"/>
      <c r="C167" s="13"/>
      <c r="D167" s="187" t="s">
        <v>126</v>
      </c>
      <c r="E167" s="188" t="s">
        <v>1</v>
      </c>
      <c r="F167" s="189" t="s">
        <v>187</v>
      </c>
      <c r="G167" s="13"/>
      <c r="H167" s="190">
        <v>4.3200000000000003</v>
      </c>
      <c r="I167" s="191"/>
      <c r="J167" s="13"/>
      <c r="K167" s="13"/>
      <c r="L167" s="186"/>
      <c r="M167" s="192"/>
      <c r="N167" s="193"/>
      <c r="O167" s="193"/>
      <c r="P167" s="193"/>
      <c r="Q167" s="193"/>
      <c r="R167" s="193"/>
      <c r="S167" s="193"/>
      <c r="T167" s="19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126</v>
      </c>
      <c r="AU167" s="188" t="s">
        <v>116</v>
      </c>
      <c r="AV167" s="13" t="s">
        <v>116</v>
      </c>
      <c r="AW167" s="13" t="s">
        <v>31</v>
      </c>
      <c r="AX167" s="13" t="s">
        <v>75</v>
      </c>
      <c r="AY167" s="188" t="s">
        <v>109</v>
      </c>
    </row>
    <row r="168" s="14" customFormat="1">
      <c r="A168" s="14"/>
      <c r="B168" s="195"/>
      <c r="C168" s="14"/>
      <c r="D168" s="187" t="s">
        <v>126</v>
      </c>
      <c r="E168" s="196" t="s">
        <v>1</v>
      </c>
      <c r="F168" s="197" t="s">
        <v>188</v>
      </c>
      <c r="G168" s="14"/>
      <c r="H168" s="196" t="s">
        <v>1</v>
      </c>
      <c r="I168" s="198"/>
      <c r="J168" s="14"/>
      <c r="K168" s="14"/>
      <c r="L168" s="195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6" t="s">
        <v>126</v>
      </c>
      <c r="AU168" s="196" t="s">
        <v>116</v>
      </c>
      <c r="AV168" s="14" t="s">
        <v>80</v>
      </c>
      <c r="AW168" s="14" t="s">
        <v>31</v>
      </c>
      <c r="AX168" s="14" t="s">
        <v>75</v>
      </c>
      <c r="AY168" s="196" t="s">
        <v>109</v>
      </c>
    </row>
    <row r="169" s="13" customFormat="1">
      <c r="A169" s="13"/>
      <c r="B169" s="186"/>
      <c r="C169" s="13"/>
      <c r="D169" s="187" t="s">
        <v>126</v>
      </c>
      <c r="E169" s="188" t="s">
        <v>1</v>
      </c>
      <c r="F169" s="189" t="s">
        <v>189</v>
      </c>
      <c r="G169" s="13"/>
      <c r="H169" s="190">
        <v>6.75</v>
      </c>
      <c r="I169" s="191"/>
      <c r="J169" s="13"/>
      <c r="K169" s="13"/>
      <c r="L169" s="186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126</v>
      </c>
      <c r="AU169" s="188" t="s">
        <v>116</v>
      </c>
      <c r="AV169" s="13" t="s">
        <v>116</v>
      </c>
      <c r="AW169" s="13" t="s">
        <v>31</v>
      </c>
      <c r="AX169" s="13" t="s">
        <v>75</v>
      </c>
      <c r="AY169" s="188" t="s">
        <v>109</v>
      </c>
    </row>
    <row r="170" s="14" customFormat="1">
      <c r="A170" s="14"/>
      <c r="B170" s="195"/>
      <c r="C170" s="14"/>
      <c r="D170" s="187" t="s">
        <v>126</v>
      </c>
      <c r="E170" s="196" t="s">
        <v>1</v>
      </c>
      <c r="F170" s="197" t="s">
        <v>190</v>
      </c>
      <c r="G170" s="14"/>
      <c r="H170" s="196" t="s">
        <v>1</v>
      </c>
      <c r="I170" s="198"/>
      <c r="J170" s="14"/>
      <c r="K170" s="14"/>
      <c r="L170" s="195"/>
      <c r="M170" s="199"/>
      <c r="N170" s="200"/>
      <c r="O170" s="200"/>
      <c r="P170" s="200"/>
      <c r="Q170" s="200"/>
      <c r="R170" s="200"/>
      <c r="S170" s="200"/>
      <c r="T170" s="20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6" t="s">
        <v>126</v>
      </c>
      <c r="AU170" s="196" t="s">
        <v>116</v>
      </c>
      <c r="AV170" s="14" t="s">
        <v>80</v>
      </c>
      <c r="AW170" s="14" t="s">
        <v>31</v>
      </c>
      <c r="AX170" s="14" t="s">
        <v>75</v>
      </c>
      <c r="AY170" s="196" t="s">
        <v>109</v>
      </c>
    </row>
    <row r="171" s="13" customFormat="1">
      <c r="A171" s="13"/>
      <c r="B171" s="186"/>
      <c r="C171" s="13"/>
      <c r="D171" s="187" t="s">
        <v>126</v>
      </c>
      <c r="E171" s="188" t="s">
        <v>1</v>
      </c>
      <c r="F171" s="189" t="s">
        <v>191</v>
      </c>
      <c r="G171" s="13"/>
      <c r="H171" s="190">
        <v>0.93600000000000005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126</v>
      </c>
      <c r="AU171" s="188" t="s">
        <v>116</v>
      </c>
      <c r="AV171" s="13" t="s">
        <v>116</v>
      </c>
      <c r="AW171" s="13" t="s">
        <v>31</v>
      </c>
      <c r="AX171" s="13" t="s">
        <v>75</v>
      </c>
      <c r="AY171" s="188" t="s">
        <v>109</v>
      </c>
    </row>
    <row r="172" s="14" customFormat="1">
      <c r="A172" s="14"/>
      <c r="B172" s="195"/>
      <c r="C172" s="14"/>
      <c r="D172" s="187" t="s">
        <v>126</v>
      </c>
      <c r="E172" s="196" t="s">
        <v>1</v>
      </c>
      <c r="F172" s="197" t="s">
        <v>192</v>
      </c>
      <c r="G172" s="14"/>
      <c r="H172" s="196" t="s">
        <v>1</v>
      </c>
      <c r="I172" s="198"/>
      <c r="J172" s="14"/>
      <c r="K172" s="14"/>
      <c r="L172" s="195"/>
      <c r="M172" s="199"/>
      <c r="N172" s="200"/>
      <c r="O172" s="200"/>
      <c r="P172" s="200"/>
      <c r="Q172" s="200"/>
      <c r="R172" s="200"/>
      <c r="S172" s="200"/>
      <c r="T172" s="20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6" t="s">
        <v>126</v>
      </c>
      <c r="AU172" s="196" t="s">
        <v>116</v>
      </c>
      <c r="AV172" s="14" t="s">
        <v>80</v>
      </c>
      <c r="AW172" s="14" t="s">
        <v>31</v>
      </c>
      <c r="AX172" s="14" t="s">
        <v>75</v>
      </c>
      <c r="AY172" s="196" t="s">
        <v>109</v>
      </c>
    </row>
    <row r="173" s="13" customFormat="1">
      <c r="A173" s="13"/>
      <c r="B173" s="186"/>
      <c r="C173" s="13"/>
      <c r="D173" s="187" t="s">
        <v>126</v>
      </c>
      <c r="E173" s="188" t="s">
        <v>1</v>
      </c>
      <c r="F173" s="189" t="s">
        <v>193</v>
      </c>
      <c r="G173" s="13"/>
      <c r="H173" s="190">
        <v>1.26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126</v>
      </c>
      <c r="AU173" s="188" t="s">
        <v>116</v>
      </c>
      <c r="AV173" s="13" t="s">
        <v>116</v>
      </c>
      <c r="AW173" s="13" t="s">
        <v>31</v>
      </c>
      <c r="AX173" s="13" t="s">
        <v>75</v>
      </c>
      <c r="AY173" s="188" t="s">
        <v>109</v>
      </c>
    </row>
    <row r="174" s="16" customFormat="1">
      <c r="A174" s="16"/>
      <c r="B174" s="210"/>
      <c r="C174" s="16"/>
      <c r="D174" s="187" t="s">
        <v>126</v>
      </c>
      <c r="E174" s="211" t="s">
        <v>1</v>
      </c>
      <c r="F174" s="212" t="s">
        <v>185</v>
      </c>
      <c r="G174" s="16"/>
      <c r="H174" s="213">
        <v>13.266</v>
      </c>
      <c r="I174" s="214"/>
      <c r="J174" s="16"/>
      <c r="K174" s="16"/>
      <c r="L174" s="210"/>
      <c r="M174" s="215"/>
      <c r="N174" s="216"/>
      <c r="O174" s="216"/>
      <c r="P174" s="216"/>
      <c r="Q174" s="216"/>
      <c r="R174" s="216"/>
      <c r="S174" s="216"/>
      <c r="T174" s="217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11" t="s">
        <v>126</v>
      </c>
      <c r="AU174" s="211" t="s">
        <v>116</v>
      </c>
      <c r="AV174" s="16" t="s">
        <v>122</v>
      </c>
      <c r="AW174" s="16" t="s">
        <v>31</v>
      </c>
      <c r="AX174" s="16" t="s">
        <v>75</v>
      </c>
      <c r="AY174" s="211" t="s">
        <v>109</v>
      </c>
    </row>
    <row r="175" s="14" customFormat="1">
      <c r="A175" s="14"/>
      <c r="B175" s="195"/>
      <c r="C175" s="14"/>
      <c r="D175" s="187" t="s">
        <v>126</v>
      </c>
      <c r="E175" s="196" t="s">
        <v>1</v>
      </c>
      <c r="F175" s="197" t="s">
        <v>194</v>
      </c>
      <c r="G175" s="14"/>
      <c r="H175" s="196" t="s">
        <v>1</v>
      </c>
      <c r="I175" s="198"/>
      <c r="J175" s="14"/>
      <c r="K175" s="14"/>
      <c r="L175" s="195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6" t="s">
        <v>126</v>
      </c>
      <c r="AU175" s="196" t="s">
        <v>116</v>
      </c>
      <c r="AV175" s="14" t="s">
        <v>80</v>
      </c>
      <c r="AW175" s="14" t="s">
        <v>31</v>
      </c>
      <c r="AX175" s="14" t="s">
        <v>75</v>
      </c>
      <c r="AY175" s="196" t="s">
        <v>109</v>
      </c>
    </row>
    <row r="176" s="13" customFormat="1">
      <c r="A176" s="13"/>
      <c r="B176" s="186"/>
      <c r="C176" s="13"/>
      <c r="D176" s="187" t="s">
        <v>126</v>
      </c>
      <c r="E176" s="188" t="s">
        <v>1</v>
      </c>
      <c r="F176" s="189" t="s">
        <v>195</v>
      </c>
      <c r="G176" s="13"/>
      <c r="H176" s="190">
        <v>8.5920000000000005</v>
      </c>
      <c r="I176" s="191"/>
      <c r="J176" s="13"/>
      <c r="K176" s="13"/>
      <c r="L176" s="186"/>
      <c r="M176" s="192"/>
      <c r="N176" s="193"/>
      <c r="O176" s="193"/>
      <c r="P176" s="193"/>
      <c r="Q176" s="193"/>
      <c r="R176" s="193"/>
      <c r="S176" s="193"/>
      <c r="T176" s="19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126</v>
      </c>
      <c r="AU176" s="188" t="s">
        <v>116</v>
      </c>
      <c r="AV176" s="13" t="s">
        <v>116</v>
      </c>
      <c r="AW176" s="13" t="s">
        <v>31</v>
      </c>
      <c r="AX176" s="13" t="s">
        <v>75</v>
      </c>
      <c r="AY176" s="188" t="s">
        <v>109</v>
      </c>
    </row>
    <row r="177" s="14" customFormat="1">
      <c r="A177" s="14"/>
      <c r="B177" s="195"/>
      <c r="C177" s="14"/>
      <c r="D177" s="187" t="s">
        <v>126</v>
      </c>
      <c r="E177" s="196" t="s">
        <v>1</v>
      </c>
      <c r="F177" s="197" t="s">
        <v>196</v>
      </c>
      <c r="G177" s="14"/>
      <c r="H177" s="196" t="s">
        <v>1</v>
      </c>
      <c r="I177" s="198"/>
      <c r="J177" s="14"/>
      <c r="K177" s="14"/>
      <c r="L177" s="195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6" t="s">
        <v>126</v>
      </c>
      <c r="AU177" s="196" t="s">
        <v>116</v>
      </c>
      <c r="AV177" s="14" t="s">
        <v>80</v>
      </c>
      <c r="AW177" s="14" t="s">
        <v>31</v>
      </c>
      <c r="AX177" s="14" t="s">
        <v>75</v>
      </c>
      <c r="AY177" s="196" t="s">
        <v>109</v>
      </c>
    </row>
    <row r="178" s="13" customFormat="1">
      <c r="A178" s="13"/>
      <c r="B178" s="186"/>
      <c r="C178" s="13"/>
      <c r="D178" s="187" t="s">
        <v>126</v>
      </c>
      <c r="E178" s="188" t="s">
        <v>1</v>
      </c>
      <c r="F178" s="189" t="s">
        <v>197</v>
      </c>
      <c r="G178" s="13"/>
      <c r="H178" s="190">
        <v>17.280000000000001</v>
      </c>
      <c r="I178" s="191"/>
      <c r="J178" s="13"/>
      <c r="K178" s="13"/>
      <c r="L178" s="186"/>
      <c r="M178" s="192"/>
      <c r="N178" s="193"/>
      <c r="O178" s="193"/>
      <c r="P178" s="193"/>
      <c r="Q178" s="193"/>
      <c r="R178" s="193"/>
      <c r="S178" s="193"/>
      <c r="T178" s="19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8" t="s">
        <v>126</v>
      </c>
      <c r="AU178" s="188" t="s">
        <v>116</v>
      </c>
      <c r="AV178" s="13" t="s">
        <v>116</v>
      </c>
      <c r="AW178" s="13" t="s">
        <v>31</v>
      </c>
      <c r="AX178" s="13" t="s">
        <v>75</v>
      </c>
      <c r="AY178" s="188" t="s">
        <v>109</v>
      </c>
    </row>
    <row r="179" s="14" customFormat="1">
      <c r="A179" s="14"/>
      <c r="B179" s="195"/>
      <c r="C179" s="14"/>
      <c r="D179" s="187" t="s">
        <v>126</v>
      </c>
      <c r="E179" s="196" t="s">
        <v>1</v>
      </c>
      <c r="F179" s="197" t="s">
        <v>198</v>
      </c>
      <c r="G179" s="14"/>
      <c r="H179" s="196" t="s">
        <v>1</v>
      </c>
      <c r="I179" s="198"/>
      <c r="J179" s="14"/>
      <c r="K179" s="14"/>
      <c r="L179" s="195"/>
      <c r="M179" s="199"/>
      <c r="N179" s="200"/>
      <c r="O179" s="200"/>
      <c r="P179" s="200"/>
      <c r="Q179" s="200"/>
      <c r="R179" s="200"/>
      <c r="S179" s="200"/>
      <c r="T179" s="2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6" t="s">
        <v>126</v>
      </c>
      <c r="AU179" s="196" t="s">
        <v>116</v>
      </c>
      <c r="AV179" s="14" t="s">
        <v>80</v>
      </c>
      <c r="AW179" s="14" t="s">
        <v>31</v>
      </c>
      <c r="AX179" s="14" t="s">
        <v>75</v>
      </c>
      <c r="AY179" s="196" t="s">
        <v>109</v>
      </c>
    </row>
    <row r="180" s="13" customFormat="1">
      <c r="A180" s="13"/>
      <c r="B180" s="186"/>
      <c r="C180" s="13"/>
      <c r="D180" s="187" t="s">
        <v>126</v>
      </c>
      <c r="E180" s="188" t="s">
        <v>1</v>
      </c>
      <c r="F180" s="189" t="s">
        <v>199</v>
      </c>
      <c r="G180" s="13"/>
      <c r="H180" s="190">
        <v>78</v>
      </c>
      <c r="I180" s="191"/>
      <c r="J180" s="13"/>
      <c r="K180" s="13"/>
      <c r="L180" s="186"/>
      <c r="M180" s="192"/>
      <c r="N180" s="193"/>
      <c r="O180" s="193"/>
      <c r="P180" s="193"/>
      <c r="Q180" s="193"/>
      <c r="R180" s="193"/>
      <c r="S180" s="193"/>
      <c r="T180" s="19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126</v>
      </c>
      <c r="AU180" s="188" t="s">
        <v>116</v>
      </c>
      <c r="AV180" s="13" t="s">
        <v>116</v>
      </c>
      <c r="AW180" s="13" t="s">
        <v>31</v>
      </c>
      <c r="AX180" s="13" t="s">
        <v>75</v>
      </c>
      <c r="AY180" s="188" t="s">
        <v>109</v>
      </c>
    </row>
    <row r="181" s="14" customFormat="1">
      <c r="A181" s="14"/>
      <c r="B181" s="195"/>
      <c r="C181" s="14"/>
      <c r="D181" s="187" t="s">
        <v>126</v>
      </c>
      <c r="E181" s="196" t="s">
        <v>1</v>
      </c>
      <c r="F181" s="197" t="s">
        <v>200</v>
      </c>
      <c r="G181" s="14"/>
      <c r="H181" s="196" t="s">
        <v>1</v>
      </c>
      <c r="I181" s="198"/>
      <c r="J181" s="14"/>
      <c r="K181" s="14"/>
      <c r="L181" s="195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6" t="s">
        <v>126</v>
      </c>
      <c r="AU181" s="196" t="s">
        <v>116</v>
      </c>
      <c r="AV181" s="14" t="s">
        <v>80</v>
      </c>
      <c r="AW181" s="14" t="s">
        <v>31</v>
      </c>
      <c r="AX181" s="14" t="s">
        <v>75</v>
      </c>
      <c r="AY181" s="196" t="s">
        <v>109</v>
      </c>
    </row>
    <row r="182" s="13" customFormat="1">
      <c r="A182" s="13"/>
      <c r="B182" s="186"/>
      <c r="C182" s="13"/>
      <c r="D182" s="187" t="s">
        <v>126</v>
      </c>
      <c r="E182" s="188" t="s">
        <v>1</v>
      </c>
      <c r="F182" s="189" t="s">
        <v>201</v>
      </c>
      <c r="G182" s="13"/>
      <c r="H182" s="190">
        <v>1.3500000000000001</v>
      </c>
      <c r="I182" s="191"/>
      <c r="J182" s="13"/>
      <c r="K182" s="13"/>
      <c r="L182" s="186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126</v>
      </c>
      <c r="AU182" s="188" t="s">
        <v>116</v>
      </c>
      <c r="AV182" s="13" t="s">
        <v>116</v>
      </c>
      <c r="AW182" s="13" t="s">
        <v>31</v>
      </c>
      <c r="AX182" s="13" t="s">
        <v>75</v>
      </c>
      <c r="AY182" s="188" t="s">
        <v>109</v>
      </c>
    </row>
    <row r="183" s="14" customFormat="1">
      <c r="A183" s="14"/>
      <c r="B183" s="195"/>
      <c r="C183" s="14"/>
      <c r="D183" s="187" t="s">
        <v>126</v>
      </c>
      <c r="E183" s="196" t="s">
        <v>1</v>
      </c>
      <c r="F183" s="197" t="s">
        <v>202</v>
      </c>
      <c r="G183" s="14"/>
      <c r="H183" s="196" t="s">
        <v>1</v>
      </c>
      <c r="I183" s="198"/>
      <c r="J183" s="14"/>
      <c r="K183" s="14"/>
      <c r="L183" s="195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6" t="s">
        <v>126</v>
      </c>
      <c r="AU183" s="196" t="s">
        <v>116</v>
      </c>
      <c r="AV183" s="14" t="s">
        <v>80</v>
      </c>
      <c r="AW183" s="14" t="s">
        <v>31</v>
      </c>
      <c r="AX183" s="14" t="s">
        <v>75</v>
      </c>
      <c r="AY183" s="196" t="s">
        <v>109</v>
      </c>
    </row>
    <row r="184" s="13" customFormat="1">
      <c r="A184" s="13"/>
      <c r="B184" s="186"/>
      <c r="C184" s="13"/>
      <c r="D184" s="187" t="s">
        <v>126</v>
      </c>
      <c r="E184" s="188" t="s">
        <v>1</v>
      </c>
      <c r="F184" s="189" t="s">
        <v>203</v>
      </c>
      <c r="G184" s="13"/>
      <c r="H184" s="190">
        <v>2.1600000000000001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126</v>
      </c>
      <c r="AU184" s="188" t="s">
        <v>116</v>
      </c>
      <c r="AV184" s="13" t="s">
        <v>116</v>
      </c>
      <c r="AW184" s="13" t="s">
        <v>31</v>
      </c>
      <c r="AX184" s="13" t="s">
        <v>75</v>
      </c>
      <c r="AY184" s="188" t="s">
        <v>109</v>
      </c>
    </row>
    <row r="185" s="16" customFormat="1">
      <c r="A185" s="16"/>
      <c r="B185" s="210"/>
      <c r="C185" s="16"/>
      <c r="D185" s="187" t="s">
        <v>126</v>
      </c>
      <c r="E185" s="211" t="s">
        <v>1</v>
      </c>
      <c r="F185" s="212" t="s">
        <v>185</v>
      </c>
      <c r="G185" s="16"/>
      <c r="H185" s="213">
        <v>107.38199999999999</v>
      </c>
      <c r="I185" s="214"/>
      <c r="J185" s="16"/>
      <c r="K185" s="16"/>
      <c r="L185" s="210"/>
      <c r="M185" s="215"/>
      <c r="N185" s="216"/>
      <c r="O185" s="216"/>
      <c r="P185" s="216"/>
      <c r="Q185" s="216"/>
      <c r="R185" s="216"/>
      <c r="S185" s="216"/>
      <c r="T185" s="217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11" t="s">
        <v>126</v>
      </c>
      <c r="AU185" s="211" t="s">
        <v>116</v>
      </c>
      <c r="AV185" s="16" t="s">
        <v>122</v>
      </c>
      <c r="AW185" s="16" t="s">
        <v>31</v>
      </c>
      <c r="AX185" s="16" t="s">
        <v>75</v>
      </c>
      <c r="AY185" s="211" t="s">
        <v>109</v>
      </c>
    </row>
    <row r="186" s="14" customFormat="1">
      <c r="A186" s="14"/>
      <c r="B186" s="195"/>
      <c r="C186" s="14"/>
      <c r="D186" s="187" t="s">
        <v>126</v>
      </c>
      <c r="E186" s="196" t="s">
        <v>1</v>
      </c>
      <c r="F186" s="197" t="s">
        <v>204</v>
      </c>
      <c r="G186" s="14"/>
      <c r="H186" s="196" t="s">
        <v>1</v>
      </c>
      <c r="I186" s="198"/>
      <c r="J186" s="14"/>
      <c r="K186" s="14"/>
      <c r="L186" s="195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6" t="s">
        <v>126</v>
      </c>
      <c r="AU186" s="196" t="s">
        <v>116</v>
      </c>
      <c r="AV186" s="14" t="s">
        <v>80</v>
      </c>
      <c r="AW186" s="14" t="s">
        <v>31</v>
      </c>
      <c r="AX186" s="14" t="s">
        <v>75</v>
      </c>
      <c r="AY186" s="196" t="s">
        <v>109</v>
      </c>
    </row>
    <row r="187" s="13" customFormat="1">
      <c r="A187" s="13"/>
      <c r="B187" s="186"/>
      <c r="C187" s="13"/>
      <c r="D187" s="187" t="s">
        <v>126</v>
      </c>
      <c r="E187" s="188" t="s">
        <v>1</v>
      </c>
      <c r="F187" s="189" t="s">
        <v>205</v>
      </c>
      <c r="G187" s="13"/>
      <c r="H187" s="190">
        <v>364.80000000000001</v>
      </c>
      <c r="I187" s="191"/>
      <c r="J187" s="13"/>
      <c r="K187" s="13"/>
      <c r="L187" s="186"/>
      <c r="M187" s="192"/>
      <c r="N187" s="193"/>
      <c r="O187" s="193"/>
      <c r="P187" s="193"/>
      <c r="Q187" s="193"/>
      <c r="R187" s="193"/>
      <c r="S187" s="193"/>
      <c r="T187" s="19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8" t="s">
        <v>126</v>
      </c>
      <c r="AU187" s="188" t="s">
        <v>116</v>
      </c>
      <c r="AV187" s="13" t="s">
        <v>116</v>
      </c>
      <c r="AW187" s="13" t="s">
        <v>31</v>
      </c>
      <c r="AX187" s="13" t="s">
        <v>75</v>
      </c>
      <c r="AY187" s="188" t="s">
        <v>109</v>
      </c>
    </row>
    <row r="188" s="16" customFormat="1">
      <c r="A188" s="16"/>
      <c r="B188" s="210"/>
      <c r="C188" s="16"/>
      <c r="D188" s="187" t="s">
        <v>126</v>
      </c>
      <c r="E188" s="211" t="s">
        <v>1</v>
      </c>
      <c r="F188" s="212" t="s">
        <v>185</v>
      </c>
      <c r="G188" s="16"/>
      <c r="H188" s="213">
        <v>364.80000000000001</v>
      </c>
      <c r="I188" s="214"/>
      <c r="J188" s="16"/>
      <c r="K188" s="16"/>
      <c r="L188" s="210"/>
      <c r="M188" s="215"/>
      <c r="N188" s="216"/>
      <c r="O188" s="216"/>
      <c r="P188" s="216"/>
      <c r="Q188" s="216"/>
      <c r="R188" s="216"/>
      <c r="S188" s="216"/>
      <c r="T188" s="217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11" t="s">
        <v>126</v>
      </c>
      <c r="AU188" s="211" t="s">
        <v>116</v>
      </c>
      <c r="AV188" s="16" t="s">
        <v>122</v>
      </c>
      <c r="AW188" s="16" t="s">
        <v>31</v>
      </c>
      <c r="AX188" s="16" t="s">
        <v>75</v>
      </c>
      <c r="AY188" s="211" t="s">
        <v>109</v>
      </c>
    </row>
    <row r="189" s="15" customFormat="1">
      <c r="A189" s="15"/>
      <c r="B189" s="202"/>
      <c r="C189" s="15"/>
      <c r="D189" s="187" t="s">
        <v>126</v>
      </c>
      <c r="E189" s="203" t="s">
        <v>1</v>
      </c>
      <c r="F189" s="204" t="s">
        <v>158</v>
      </c>
      <c r="G189" s="15"/>
      <c r="H189" s="205">
        <v>725.5680000000001</v>
      </c>
      <c r="I189" s="206"/>
      <c r="J189" s="15"/>
      <c r="K189" s="15"/>
      <c r="L189" s="202"/>
      <c r="M189" s="207"/>
      <c r="N189" s="208"/>
      <c r="O189" s="208"/>
      <c r="P189" s="208"/>
      <c r="Q189" s="208"/>
      <c r="R189" s="208"/>
      <c r="S189" s="208"/>
      <c r="T189" s="20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03" t="s">
        <v>126</v>
      </c>
      <c r="AU189" s="203" t="s">
        <v>116</v>
      </c>
      <c r="AV189" s="15" t="s">
        <v>115</v>
      </c>
      <c r="AW189" s="15" t="s">
        <v>31</v>
      </c>
      <c r="AX189" s="15" t="s">
        <v>80</v>
      </c>
      <c r="AY189" s="203" t="s">
        <v>109</v>
      </c>
    </row>
    <row r="190" s="2" customFormat="1" ht="37.8" customHeight="1">
      <c r="A190" s="38"/>
      <c r="B190" s="171"/>
      <c r="C190" s="172" t="s">
        <v>206</v>
      </c>
      <c r="D190" s="172" t="s">
        <v>111</v>
      </c>
      <c r="E190" s="173" t="s">
        <v>207</v>
      </c>
      <c r="F190" s="174" t="s">
        <v>208</v>
      </c>
      <c r="G190" s="175" t="s">
        <v>140</v>
      </c>
      <c r="H190" s="176">
        <v>362.78399999999999</v>
      </c>
      <c r="I190" s="177"/>
      <c r="J190" s="178">
        <f>ROUND(I190*H190,2)</f>
        <v>0</v>
      </c>
      <c r="K190" s="179"/>
      <c r="L190" s="39"/>
      <c r="M190" s="180" t="s">
        <v>1</v>
      </c>
      <c r="N190" s="181" t="s">
        <v>41</v>
      </c>
      <c r="O190" s="78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4" t="s">
        <v>115</v>
      </c>
      <c r="AT190" s="184" t="s">
        <v>111</v>
      </c>
      <c r="AU190" s="184" t="s">
        <v>116</v>
      </c>
      <c r="AY190" s="19" t="s">
        <v>109</v>
      </c>
      <c r="BE190" s="185">
        <f>IF(N190="základná",J190,0)</f>
        <v>0</v>
      </c>
      <c r="BF190" s="185">
        <f>IF(N190="znížená",J190,0)</f>
        <v>0</v>
      </c>
      <c r="BG190" s="185">
        <f>IF(N190="zákl. prenesená",J190,0)</f>
        <v>0</v>
      </c>
      <c r="BH190" s="185">
        <f>IF(N190="zníž. prenesená",J190,0)</f>
        <v>0</v>
      </c>
      <c r="BI190" s="185">
        <f>IF(N190="nulová",J190,0)</f>
        <v>0</v>
      </c>
      <c r="BJ190" s="19" t="s">
        <v>116</v>
      </c>
      <c r="BK190" s="185">
        <f>ROUND(I190*H190,2)</f>
        <v>0</v>
      </c>
      <c r="BL190" s="19" t="s">
        <v>115</v>
      </c>
      <c r="BM190" s="184" t="s">
        <v>209</v>
      </c>
    </row>
    <row r="191" s="14" customFormat="1">
      <c r="A191" s="14"/>
      <c r="B191" s="195"/>
      <c r="C191" s="14"/>
      <c r="D191" s="187" t="s">
        <v>126</v>
      </c>
      <c r="E191" s="196" t="s">
        <v>1</v>
      </c>
      <c r="F191" s="197" t="s">
        <v>163</v>
      </c>
      <c r="G191" s="14"/>
      <c r="H191" s="196" t="s">
        <v>1</v>
      </c>
      <c r="I191" s="198"/>
      <c r="J191" s="14"/>
      <c r="K191" s="14"/>
      <c r="L191" s="195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6" t="s">
        <v>126</v>
      </c>
      <c r="AU191" s="196" t="s">
        <v>116</v>
      </c>
      <c r="AV191" s="14" t="s">
        <v>80</v>
      </c>
      <c r="AW191" s="14" t="s">
        <v>31</v>
      </c>
      <c r="AX191" s="14" t="s">
        <v>75</v>
      </c>
      <c r="AY191" s="196" t="s">
        <v>109</v>
      </c>
    </row>
    <row r="192" s="13" customFormat="1">
      <c r="A192" s="13"/>
      <c r="B192" s="186"/>
      <c r="C192" s="13"/>
      <c r="D192" s="187" t="s">
        <v>126</v>
      </c>
      <c r="E192" s="188" t="s">
        <v>1</v>
      </c>
      <c r="F192" s="189" t="s">
        <v>210</v>
      </c>
      <c r="G192" s="13"/>
      <c r="H192" s="190">
        <v>362.78399999999999</v>
      </c>
      <c r="I192" s="191"/>
      <c r="J192" s="13"/>
      <c r="K192" s="13"/>
      <c r="L192" s="186"/>
      <c r="M192" s="192"/>
      <c r="N192" s="193"/>
      <c r="O192" s="193"/>
      <c r="P192" s="193"/>
      <c r="Q192" s="193"/>
      <c r="R192" s="193"/>
      <c r="S192" s="193"/>
      <c r="T192" s="19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126</v>
      </c>
      <c r="AU192" s="188" t="s">
        <v>116</v>
      </c>
      <c r="AV192" s="13" t="s">
        <v>116</v>
      </c>
      <c r="AW192" s="13" t="s">
        <v>31</v>
      </c>
      <c r="AX192" s="13" t="s">
        <v>80</v>
      </c>
      <c r="AY192" s="188" t="s">
        <v>109</v>
      </c>
    </row>
    <row r="193" s="2" customFormat="1" ht="24.15" customHeight="1">
      <c r="A193" s="38"/>
      <c r="B193" s="171"/>
      <c r="C193" s="172" t="s">
        <v>211</v>
      </c>
      <c r="D193" s="172" t="s">
        <v>111</v>
      </c>
      <c r="E193" s="173" t="s">
        <v>212</v>
      </c>
      <c r="F193" s="174" t="s">
        <v>213</v>
      </c>
      <c r="G193" s="175" t="s">
        <v>140</v>
      </c>
      <c r="H193" s="176">
        <v>2262.9679999999998</v>
      </c>
      <c r="I193" s="177"/>
      <c r="J193" s="178">
        <f>ROUND(I193*H193,2)</f>
        <v>0</v>
      </c>
      <c r="K193" s="179"/>
      <c r="L193" s="39"/>
      <c r="M193" s="180" t="s">
        <v>1</v>
      </c>
      <c r="N193" s="181" t="s">
        <v>41</v>
      </c>
      <c r="O193" s="78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4" t="s">
        <v>115</v>
      </c>
      <c r="AT193" s="184" t="s">
        <v>111</v>
      </c>
      <c r="AU193" s="184" t="s">
        <v>116</v>
      </c>
      <c r="AY193" s="19" t="s">
        <v>109</v>
      </c>
      <c r="BE193" s="185">
        <f>IF(N193="základná",J193,0)</f>
        <v>0</v>
      </c>
      <c r="BF193" s="185">
        <f>IF(N193="znížená",J193,0)</f>
        <v>0</v>
      </c>
      <c r="BG193" s="185">
        <f>IF(N193="zákl. prenesená",J193,0)</f>
        <v>0</v>
      </c>
      <c r="BH193" s="185">
        <f>IF(N193="zníž. prenesená",J193,0)</f>
        <v>0</v>
      </c>
      <c r="BI193" s="185">
        <f>IF(N193="nulová",J193,0)</f>
        <v>0</v>
      </c>
      <c r="BJ193" s="19" t="s">
        <v>116</v>
      </c>
      <c r="BK193" s="185">
        <f>ROUND(I193*H193,2)</f>
        <v>0</v>
      </c>
      <c r="BL193" s="19" t="s">
        <v>115</v>
      </c>
      <c r="BM193" s="184" t="s">
        <v>214</v>
      </c>
    </row>
    <row r="194" s="13" customFormat="1">
      <c r="A194" s="13"/>
      <c r="B194" s="186"/>
      <c r="C194" s="13"/>
      <c r="D194" s="187" t="s">
        <v>126</v>
      </c>
      <c r="E194" s="188" t="s">
        <v>1</v>
      </c>
      <c r="F194" s="189" t="s">
        <v>215</v>
      </c>
      <c r="G194" s="13"/>
      <c r="H194" s="190">
        <v>2262.9679999999998</v>
      </c>
      <c r="I194" s="191"/>
      <c r="J194" s="13"/>
      <c r="K194" s="13"/>
      <c r="L194" s="186"/>
      <c r="M194" s="192"/>
      <c r="N194" s="193"/>
      <c r="O194" s="193"/>
      <c r="P194" s="193"/>
      <c r="Q194" s="193"/>
      <c r="R194" s="193"/>
      <c r="S194" s="193"/>
      <c r="T194" s="19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126</v>
      </c>
      <c r="AU194" s="188" t="s">
        <v>116</v>
      </c>
      <c r="AV194" s="13" t="s">
        <v>116</v>
      </c>
      <c r="AW194" s="13" t="s">
        <v>31</v>
      </c>
      <c r="AX194" s="13" t="s">
        <v>80</v>
      </c>
      <c r="AY194" s="188" t="s">
        <v>109</v>
      </c>
    </row>
    <row r="195" s="2" customFormat="1" ht="33" customHeight="1">
      <c r="A195" s="38"/>
      <c r="B195" s="171"/>
      <c r="C195" s="172" t="s">
        <v>216</v>
      </c>
      <c r="D195" s="172" t="s">
        <v>111</v>
      </c>
      <c r="E195" s="173" t="s">
        <v>217</v>
      </c>
      <c r="F195" s="174" t="s">
        <v>218</v>
      </c>
      <c r="G195" s="175" t="s">
        <v>140</v>
      </c>
      <c r="H195" s="176">
        <v>2262.9679999999998</v>
      </c>
      <c r="I195" s="177"/>
      <c r="J195" s="178">
        <f>ROUND(I195*H195,2)</f>
        <v>0</v>
      </c>
      <c r="K195" s="179"/>
      <c r="L195" s="39"/>
      <c r="M195" s="180" t="s">
        <v>1</v>
      </c>
      <c r="N195" s="181" t="s">
        <v>41</v>
      </c>
      <c r="O195" s="78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4" t="s">
        <v>115</v>
      </c>
      <c r="AT195" s="184" t="s">
        <v>111</v>
      </c>
      <c r="AU195" s="184" t="s">
        <v>116</v>
      </c>
      <c r="AY195" s="19" t="s">
        <v>109</v>
      </c>
      <c r="BE195" s="185">
        <f>IF(N195="základná",J195,0)</f>
        <v>0</v>
      </c>
      <c r="BF195" s="185">
        <f>IF(N195="znížená",J195,0)</f>
        <v>0</v>
      </c>
      <c r="BG195" s="185">
        <f>IF(N195="zákl. prenesená",J195,0)</f>
        <v>0</v>
      </c>
      <c r="BH195" s="185">
        <f>IF(N195="zníž. prenesená",J195,0)</f>
        <v>0</v>
      </c>
      <c r="BI195" s="185">
        <f>IF(N195="nulová",J195,0)</f>
        <v>0</v>
      </c>
      <c r="BJ195" s="19" t="s">
        <v>116</v>
      </c>
      <c r="BK195" s="185">
        <f>ROUND(I195*H195,2)</f>
        <v>0</v>
      </c>
      <c r="BL195" s="19" t="s">
        <v>115</v>
      </c>
      <c r="BM195" s="184" t="s">
        <v>219</v>
      </c>
    </row>
    <row r="196" s="12" customFormat="1" ht="22.8" customHeight="1">
      <c r="A196" s="12"/>
      <c r="B196" s="158"/>
      <c r="C196" s="12"/>
      <c r="D196" s="159" t="s">
        <v>74</v>
      </c>
      <c r="E196" s="169" t="s">
        <v>116</v>
      </c>
      <c r="F196" s="169" t="s">
        <v>220</v>
      </c>
      <c r="G196" s="12"/>
      <c r="H196" s="12"/>
      <c r="I196" s="161"/>
      <c r="J196" s="170">
        <f>BK196</f>
        <v>0</v>
      </c>
      <c r="K196" s="12"/>
      <c r="L196" s="158"/>
      <c r="M196" s="163"/>
      <c r="N196" s="164"/>
      <c r="O196" s="164"/>
      <c r="P196" s="165">
        <f>SUM(P197:P202)</f>
        <v>0</v>
      </c>
      <c r="Q196" s="164"/>
      <c r="R196" s="165">
        <f>SUM(R197:R202)</f>
        <v>713.62440000000004</v>
      </c>
      <c r="S196" s="164"/>
      <c r="T196" s="166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9" t="s">
        <v>80</v>
      </c>
      <c r="AT196" s="167" t="s">
        <v>74</v>
      </c>
      <c r="AU196" s="167" t="s">
        <v>80</v>
      </c>
      <c r="AY196" s="159" t="s">
        <v>109</v>
      </c>
      <c r="BK196" s="168">
        <f>SUM(BK197:BK202)</f>
        <v>0</v>
      </c>
    </row>
    <row r="197" s="2" customFormat="1" ht="24.15" customHeight="1">
      <c r="A197" s="38"/>
      <c r="B197" s="171"/>
      <c r="C197" s="172" t="s">
        <v>221</v>
      </c>
      <c r="D197" s="172" t="s">
        <v>111</v>
      </c>
      <c r="E197" s="173" t="s">
        <v>222</v>
      </c>
      <c r="F197" s="174" t="s">
        <v>223</v>
      </c>
      <c r="G197" s="175" t="s">
        <v>140</v>
      </c>
      <c r="H197" s="176">
        <v>356.10000000000002</v>
      </c>
      <c r="I197" s="177"/>
      <c r="J197" s="178">
        <f>ROUND(I197*H197,2)</f>
        <v>0</v>
      </c>
      <c r="K197" s="179"/>
      <c r="L197" s="39"/>
      <c r="M197" s="180" t="s">
        <v>1</v>
      </c>
      <c r="N197" s="181" t="s">
        <v>41</v>
      </c>
      <c r="O197" s="78"/>
      <c r="P197" s="182">
        <f>O197*H197</f>
        <v>0</v>
      </c>
      <c r="Q197" s="182">
        <v>2.004</v>
      </c>
      <c r="R197" s="182">
        <f>Q197*H197</f>
        <v>713.62440000000004</v>
      </c>
      <c r="S197" s="182">
        <v>0</v>
      </c>
      <c r="T197" s="18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4" t="s">
        <v>115</v>
      </c>
      <c r="AT197" s="184" t="s">
        <v>111</v>
      </c>
      <c r="AU197" s="184" t="s">
        <v>116</v>
      </c>
      <c r="AY197" s="19" t="s">
        <v>109</v>
      </c>
      <c r="BE197" s="185">
        <f>IF(N197="základná",J197,0)</f>
        <v>0</v>
      </c>
      <c r="BF197" s="185">
        <f>IF(N197="znížená",J197,0)</f>
        <v>0</v>
      </c>
      <c r="BG197" s="185">
        <f>IF(N197="zákl. prenesená",J197,0)</f>
        <v>0</v>
      </c>
      <c r="BH197" s="185">
        <f>IF(N197="zníž. prenesená",J197,0)</f>
        <v>0</v>
      </c>
      <c r="BI197" s="185">
        <f>IF(N197="nulová",J197,0)</f>
        <v>0</v>
      </c>
      <c r="BJ197" s="19" t="s">
        <v>116</v>
      </c>
      <c r="BK197" s="185">
        <f>ROUND(I197*H197,2)</f>
        <v>0</v>
      </c>
      <c r="BL197" s="19" t="s">
        <v>115</v>
      </c>
      <c r="BM197" s="184" t="s">
        <v>224</v>
      </c>
    </row>
    <row r="198" s="14" customFormat="1">
      <c r="A198" s="14"/>
      <c r="B198" s="195"/>
      <c r="C198" s="14"/>
      <c r="D198" s="187" t="s">
        <v>126</v>
      </c>
      <c r="E198" s="196" t="s">
        <v>1</v>
      </c>
      <c r="F198" s="197" t="s">
        <v>225</v>
      </c>
      <c r="G198" s="14"/>
      <c r="H198" s="196" t="s">
        <v>1</v>
      </c>
      <c r="I198" s="198"/>
      <c r="J198" s="14"/>
      <c r="K198" s="14"/>
      <c r="L198" s="195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6" t="s">
        <v>126</v>
      </c>
      <c r="AU198" s="196" t="s">
        <v>116</v>
      </c>
      <c r="AV198" s="14" t="s">
        <v>80</v>
      </c>
      <c r="AW198" s="14" t="s">
        <v>31</v>
      </c>
      <c r="AX198" s="14" t="s">
        <v>75</v>
      </c>
      <c r="AY198" s="196" t="s">
        <v>109</v>
      </c>
    </row>
    <row r="199" s="13" customFormat="1">
      <c r="A199" s="13"/>
      <c r="B199" s="186"/>
      <c r="C199" s="13"/>
      <c r="D199" s="187" t="s">
        <v>126</v>
      </c>
      <c r="E199" s="188" t="s">
        <v>1</v>
      </c>
      <c r="F199" s="189" t="s">
        <v>226</v>
      </c>
      <c r="G199" s="13"/>
      <c r="H199" s="190">
        <v>139.5</v>
      </c>
      <c r="I199" s="191"/>
      <c r="J199" s="13"/>
      <c r="K199" s="13"/>
      <c r="L199" s="186"/>
      <c r="M199" s="192"/>
      <c r="N199" s="193"/>
      <c r="O199" s="193"/>
      <c r="P199" s="193"/>
      <c r="Q199" s="193"/>
      <c r="R199" s="193"/>
      <c r="S199" s="193"/>
      <c r="T199" s="19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126</v>
      </c>
      <c r="AU199" s="188" t="s">
        <v>116</v>
      </c>
      <c r="AV199" s="13" t="s">
        <v>116</v>
      </c>
      <c r="AW199" s="13" t="s">
        <v>31</v>
      </c>
      <c r="AX199" s="13" t="s">
        <v>75</v>
      </c>
      <c r="AY199" s="188" t="s">
        <v>109</v>
      </c>
    </row>
    <row r="200" s="13" customFormat="1">
      <c r="A200" s="13"/>
      <c r="B200" s="186"/>
      <c r="C200" s="13"/>
      <c r="D200" s="187" t="s">
        <v>126</v>
      </c>
      <c r="E200" s="188" t="s">
        <v>1</v>
      </c>
      <c r="F200" s="189" t="s">
        <v>227</v>
      </c>
      <c r="G200" s="13"/>
      <c r="H200" s="190">
        <v>114.59999999999999</v>
      </c>
      <c r="I200" s="191"/>
      <c r="J200" s="13"/>
      <c r="K200" s="13"/>
      <c r="L200" s="186"/>
      <c r="M200" s="192"/>
      <c r="N200" s="193"/>
      <c r="O200" s="193"/>
      <c r="P200" s="193"/>
      <c r="Q200" s="193"/>
      <c r="R200" s="193"/>
      <c r="S200" s="193"/>
      <c r="T200" s="19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8" t="s">
        <v>126</v>
      </c>
      <c r="AU200" s="188" t="s">
        <v>116</v>
      </c>
      <c r="AV200" s="13" t="s">
        <v>116</v>
      </c>
      <c r="AW200" s="13" t="s">
        <v>31</v>
      </c>
      <c r="AX200" s="13" t="s">
        <v>75</v>
      </c>
      <c r="AY200" s="188" t="s">
        <v>109</v>
      </c>
    </row>
    <row r="201" s="13" customFormat="1">
      <c r="A201" s="13"/>
      <c r="B201" s="186"/>
      <c r="C201" s="13"/>
      <c r="D201" s="187" t="s">
        <v>126</v>
      </c>
      <c r="E201" s="188" t="s">
        <v>1</v>
      </c>
      <c r="F201" s="189" t="s">
        <v>228</v>
      </c>
      <c r="G201" s="13"/>
      <c r="H201" s="190">
        <v>102</v>
      </c>
      <c r="I201" s="191"/>
      <c r="J201" s="13"/>
      <c r="K201" s="13"/>
      <c r="L201" s="186"/>
      <c r="M201" s="192"/>
      <c r="N201" s="193"/>
      <c r="O201" s="193"/>
      <c r="P201" s="193"/>
      <c r="Q201" s="193"/>
      <c r="R201" s="193"/>
      <c r="S201" s="193"/>
      <c r="T201" s="19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126</v>
      </c>
      <c r="AU201" s="188" t="s">
        <v>116</v>
      </c>
      <c r="AV201" s="13" t="s">
        <v>116</v>
      </c>
      <c r="AW201" s="13" t="s">
        <v>31</v>
      </c>
      <c r="AX201" s="13" t="s">
        <v>75</v>
      </c>
      <c r="AY201" s="188" t="s">
        <v>109</v>
      </c>
    </row>
    <row r="202" s="15" customFormat="1">
      <c r="A202" s="15"/>
      <c r="B202" s="202"/>
      <c r="C202" s="15"/>
      <c r="D202" s="187" t="s">
        <v>126</v>
      </c>
      <c r="E202" s="203" t="s">
        <v>1</v>
      </c>
      <c r="F202" s="204" t="s">
        <v>158</v>
      </c>
      <c r="G202" s="15"/>
      <c r="H202" s="205">
        <v>356.10000000000002</v>
      </c>
      <c r="I202" s="206"/>
      <c r="J202" s="15"/>
      <c r="K202" s="15"/>
      <c r="L202" s="202"/>
      <c r="M202" s="207"/>
      <c r="N202" s="208"/>
      <c r="O202" s="208"/>
      <c r="P202" s="208"/>
      <c r="Q202" s="208"/>
      <c r="R202" s="208"/>
      <c r="S202" s="208"/>
      <c r="T202" s="20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3" t="s">
        <v>126</v>
      </c>
      <c r="AU202" s="203" t="s">
        <v>116</v>
      </c>
      <c r="AV202" s="15" t="s">
        <v>115</v>
      </c>
      <c r="AW202" s="15" t="s">
        <v>31</v>
      </c>
      <c r="AX202" s="15" t="s">
        <v>80</v>
      </c>
      <c r="AY202" s="203" t="s">
        <v>109</v>
      </c>
    </row>
    <row r="203" s="12" customFormat="1" ht="22.8" customHeight="1">
      <c r="A203" s="12"/>
      <c r="B203" s="158"/>
      <c r="C203" s="12"/>
      <c r="D203" s="159" t="s">
        <v>74</v>
      </c>
      <c r="E203" s="169" t="s">
        <v>122</v>
      </c>
      <c r="F203" s="169" t="s">
        <v>229</v>
      </c>
      <c r="G203" s="12"/>
      <c r="H203" s="12"/>
      <c r="I203" s="161"/>
      <c r="J203" s="170">
        <f>BK203</f>
        <v>0</v>
      </c>
      <c r="K203" s="12"/>
      <c r="L203" s="158"/>
      <c r="M203" s="163"/>
      <c r="N203" s="164"/>
      <c r="O203" s="164"/>
      <c r="P203" s="165">
        <f>SUM(P204:P209)</f>
        <v>0</v>
      </c>
      <c r="Q203" s="164"/>
      <c r="R203" s="165">
        <f>SUM(R204:R209)</f>
        <v>46.301029920000005</v>
      </c>
      <c r="S203" s="164"/>
      <c r="T203" s="166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9" t="s">
        <v>80</v>
      </c>
      <c r="AT203" s="167" t="s">
        <v>74</v>
      </c>
      <c r="AU203" s="167" t="s">
        <v>80</v>
      </c>
      <c r="AY203" s="159" t="s">
        <v>109</v>
      </c>
      <c r="BK203" s="168">
        <f>SUM(BK204:BK209)</f>
        <v>0</v>
      </c>
    </row>
    <row r="204" s="2" customFormat="1" ht="24.15" customHeight="1">
      <c r="A204" s="38"/>
      <c r="B204" s="171"/>
      <c r="C204" s="172" t="s">
        <v>230</v>
      </c>
      <c r="D204" s="172" t="s">
        <v>111</v>
      </c>
      <c r="E204" s="173" t="s">
        <v>231</v>
      </c>
      <c r="F204" s="174" t="s">
        <v>232</v>
      </c>
      <c r="G204" s="175" t="s">
        <v>120</v>
      </c>
      <c r="H204" s="176">
        <v>216</v>
      </c>
      <c r="I204" s="177"/>
      <c r="J204" s="178">
        <f>ROUND(I204*H204,2)</f>
        <v>0</v>
      </c>
      <c r="K204" s="179"/>
      <c r="L204" s="39"/>
      <c r="M204" s="180" t="s">
        <v>1</v>
      </c>
      <c r="N204" s="181" t="s">
        <v>41</v>
      </c>
      <c r="O204" s="78"/>
      <c r="P204" s="182">
        <f>O204*H204</f>
        <v>0</v>
      </c>
      <c r="Q204" s="182">
        <v>7.6619999999999995E-05</v>
      </c>
      <c r="R204" s="182">
        <f>Q204*H204</f>
        <v>0.016549919999999999</v>
      </c>
      <c r="S204" s="182">
        <v>0</v>
      </c>
      <c r="T204" s="18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4" t="s">
        <v>115</v>
      </c>
      <c r="AT204" s="184" t="s">
        <v>111</v>
      </c>
      <c r="AU204" s="184" t="s">
        <v>116</v>
      </c>
      <c r="AY204" s="19" t="s">
        <v>109</v>
      </c>
      <c r="BE204" s="185">
        <f>IF(N204="základná",J204,0)</f>
        <v>0</v>
      </c>
      <c r="BF204" s="185">
        <f>IF(N204="znížená",J204,0)</f>
        <v>0</v>
      </c>
      <c r="BG204" s="185">
        <f>IF(N204="zákl. prenesená",J204,0)</f>
        <v>0</v>
      </c>
      <c r="BH204" s="185">
        <f>IF(N204="zníž. prenesená",J204,0)</f>
        <v>0</v>
      </c>
      <c r="BI204" s="185">
        <f>IF(N204="nulová",J204,0)</f>
        <v>0</v>
      </c>
      <c r="BJ204" s="19" t="s">
        <v>116</v>
      </c>
      <c r="BK204" s="185">
        <f>ROUND(I204*H204,2)</f>
        <v>0</v>
      </c>
      <c r="BL204" s="19" t="s">
        <v>115</v>
      </c>
      <c r="BM204" s="184" t="s">
        <v>233</v>
      </c>
    </row>
    <row r="205" s="2" customFormat="1" ht="24.15" customHeight="1">
      <c r="A205" s="38"/>
      <c r="B205" s="171"/>
      <c r="C205" s="172" t="s">
        <v>234</v>
      </c>
      <c r="D205" s="172" t="s">
        <v>111</v>
      </c>
      <c r="E205" s="173" t="s">
        <v>235</v>
      </c>
      <c r="F205" s="174" t="s">
        <v>236</v>
      </c>
      <c r="G205" s="175" t="s">
        <v>237</v>
      </c>
      <c r="H205" s="176">
        <v>48</v>
      </c>
      <c r="I205" s="177"/>
      <c r="J205" s="178">
        <f>ROUND(I205*H205,2)</f>
        <v>0</v>
      </c>
      <c r="K205" s="179"/>
      <c r="L205" s="39"/>
      <c r="M205" s="180" t="s">
        <v>1</v>
      </c>
      <c r="N205" s="181" t="s">
        <v>41</v>
      </c>
      <c r="O205" s="78"/>
      <c r="P205" s="182">
        <f>O205*H205</f>
        <v>0</v>
      </c>
      <c r="Q205" s="182">
        <v>0.96426000000000001</v>
      </c>
      <c r="R205" s="182">
        <f>Q205*H205</f>
        <v>46.284480000000002</v>
      </c>
      <c r="S205" s="182">
        <v>0</v>
      </c>
      <c r="T205" s="18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4" t="s">
        <v>115</v>
      </c>
      <c r="AT205" s="184" t="s">
        <v>111</v>
      </c>
      <c r="AU205" s="184" t="s">
        <v>116</v>
      </c>
      <c r="AY205" s="19" t="s">
        <v>109</v>
      </c>
      <c r="BE205" s="185">
        <f>IF(N205="základná",J205,0)</f>
        <v>0</v>
      </c>
      <c r="BF205" s="185">
        <f>IF(N205="znížená",J205,0)</f>
        <v>0</v>
      </c>
      <c r="BG205" s="185">
        <f>IF(N205="zákl. prenesená",J205,0)</f>
        <v>0</v>
      </c>
      <c r="BH205" s="185">
        <f>IF(N205="zníž. prenesená",J205,0)</f>
        <v>0</v>
      </c>
      <c r="BI205" s="185">
        <f>IF(N205="nulová",J205,0)</f>
        <v>0</v>
      </c>
      <c r="BJ205" s="19" t="s">
        <v>116</v>
      </c>
      <c r="BK205" s="185">
        <f>ROUND(I205*H205,2)</f>
        <v>0</v>
      </c>
      <c r="BL205" s="19" t="s">
        <v>115</v>
      </c>
      <c r="BM205" s="184" t="s">
        <v>238</v>
      </c>
    </row>
    <row r="206" s="13" customFormat="1">
      <c r="A206" s="13"/>
      <c r="B206" s="186"/>
      <c r="C206" s="13"/>
      <c r="D206" s="187" t="s">
        <v>126</v>
      </c>
      <c r="E206" s="188" t="s">
        <v>1</v>
      </c>
      <c r="F206" s="189" t="s">
        <v>239</v>
      </c>
      <c r="G206" s="13"/>
      <c r="H206" s="190">
        <v>21</v>
      </c>
      <c r="I206" s="191"/>
      <c r="J206" s="13"/>
      <c r="K206" s="13"/>
      <c r="L206" s="186"/>
      <c r="M206" s="192"/>
      <c r="N206" s="193"/>
      <c r="O206" s="193"/>
      <c r="P206" s="193"/>
      <c r="Q206" s="193"/>
      <c r="R206" s="193"/>
      <c r="S206" s="193"/>
      <c r="T206" s="19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8" t="s">
        <v>126</v>
      </c>
      <c r="AU206" s="188" t="s">
        <v>116</v>
      </c>
      <c r="AV206" s="13" t="s">
        <v>116</v>
      </c>
      <c r="AW206" s="13" t="s">
        <v>31</v>
      </c>
      <c r="AX206" s="13" t="s">
        <v>75</v>
      </c>
      <c r="AY206" s="188" t="s">
        <v>109</v>
      </c>
    </row>
    <row r="207" s="13" customFormat="1">
      <c r="A207" s="13"/>
      <c r="B207" s="186"/>
      <c r="C207" s="13"/>
      <c r="D207" s="187" t="s">
        <v>126</v>
      </c>
      <c r="E207" s="188" t="s">
        <v>1</v>
      </c>
      <c r="F207" s="189" t="s">
        <v>240</v>
      </c>
      <c r="G207" s="13"/>
      <c r="H207" s="190">
        <v>14</v>
      </c>
      <c r="I207" s="191"/>
      <c r="J207" s="13"/>
      <c r="K207" s="13"/>
      <c r="L207" s="186"/>
      <c r="M207" s="192"/>
      <c r="N207" s="193"/>
      <c r="O207" s="193"/>
      <c r="P207" s="193"/>
      <c r="Q207" s="193"/>
      <c r="R207" s="193"/>
      <c r="S207" s="193"/>
      <c r="T207" s="19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126</v>
      </c>
      <c r="AU207" s="188" t="s">
        <v>116</v>
      </c>
      <c r="AV207" s="13" t="s">
        <v>116</v>
      </c>
      <c r="AW207" s="13" t="s">
        <v>31</v>
      </c>
      <c r="AX207" s="13" t="s">
        <v>75</v>
      </c>
      <c r="AY207" s="188" t="s">
        <v>109</v>
      </c>
    </row>
    <row r="208" s="13" customFormat="1">
      <c r="A208" s="13"/>
      <c r="B208" s="186"/>
      <c r="C208" s="13"/>
      <c r="D208" s="187" t="s">
        <v>126</v>
      </c>
      <c r="E208" s="188" t="s">
        <v>1</v>
      </c>
      <c r="F208" s="189" t="s">
        <v>241</v>
      </c>
      <c r="G208" s="13"/>
      <c r="H208" s="190">
        <v>13</v>
      </c>
      <c r="I208" s="191"/>
      <c r="J208" s="13"/>
      <c r="K208" s="13"/>
      <c r="L208" s="186"/>
      <c r="M208" s="192"/>
      <c r="N208" s="193"/>
      <c r="O208" s="193"/>
      <c r="P208" s="193"/>
      <c r="Q208" s="193"/>
      <c r="R208" s="193"/>
      <c r="S208" s="193"/>
      <c r="T208" s="19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8" t="s">
        <v>126</v>
      </c>
      <c r="AU208" s="188" t="s">
        <v>116</v>
      </c>
      <c r="AV208" s="13" t="s">
        <v>116</v>
      </c>
      <c r="AW208" s="13" t="s">
        <v>31</v>
      </c>
      <c r="AX208" s="13" t="s">
        <v>75</v>
      </c>
      <c r="AY208" s="188" t="s">
        <v>109</v>
      </c>
    </row>
    <row r="209" s="15" customFormat="1">
      <c r="A209" s="15"/>
      <c r="B209" s="202"/>
      <c r="C209" s="15"/>
      <c r="D209" s="187" t="s">
        <v>126</v>
      </c>
      <c r="E209" s="203" t="s">
        <v>1</v>
      </c>
      <c r="F209" s="204" t="s">
        <v>158</v>
      </c>
      <c r="G209" s="15"/>
      <c r="H209" s="205">
        <v>48</v>
      </c>
      <c r="I209" s="206"/>
      <c r="J209" s="15"/>
      <c r="K209" s="15"/>
      <c r="L209" s="202"/>
      <c r="M209" s="207"/>
      <c r="N209" s="208"/>
      <c r="O209" s="208"/>
      <c r="P209" s="208"/>
      <c r="Q209" s="208"/>
      <c r="R209" s="208"/>
      <c r="S209" s="208"/>
      <c r="T209" s="20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03" t="s">
        <v>126</v>
      </c>
      <c r="AU209" s="203" t="s">
        <v>116</v>
      </c>
      <c r="AV209" s="15" t="s">
        <v>115</v>
      </c>
      <c r="AW209" s="15" t="s">
        <v>31</v>
      </c>
      <c r="AX209" s="15" t="s">
        <v>80</v>
      </c>
      <c r="AY209" s="203" t="s">
        <v>109</v>
      </c>
    </row>
    <row r="210" s="12" customFormat="1" ht="22.8" customHeight="1">
      <c r="A210" s="12"/>
      <c r="B210" s="158"/>
      <c r="C210" s="12"/>
      <c r="D210" s="159" t="s">
        <v>74</v>
      </c>
      <c r="E210" s="169" t="s">
        <v>115</v>
      </c>
      <c r="F210" s="169" t="s">
        <v>242</v>
      </c>
      <c r="G210" s="12"/>
      <c r="H210" s="12"/>
      <c r="I210" s="161"/>
      <c r="J210" s="170">
        <f>BK210</f>
        <v>0</v>
      </c>
      <c r="K210" s="12"/>
      <c r="L210" s="158"/>
      <c r="M210" s="163"/>
      <c r="N210" s="164"/>
      <c r="O210" s="164"/>
      <c r="P210" s="165">
        <f>SUM(P211:P224)</f>
        <v>0</v>
      </c>
      <c r="Q210" s="164"/>
      <c r="R210" s="165">
        <f>SUM(R211:R224)</f>
        <v>74.433840000000004</v>
      </c>
      <c r="S210" s="164"/>
      <c r="T210" s="166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9" t="s">
        <v>80</v>
      </c>
      <c r="AT210" s="167" t="s">
        <v>74</v>
      </c>
      <c r="AU210" s="167" t="s">
        <v>80</v>
      </c>
      <c r="AY210" s="159" t="s">
        <v>109</v>
      </c>
      <c r="BK210" s="168">
        <f>SUM(BK211:BK224)</f>
        <v>0</v>
      </c>
    </row>
    <row r="211" s="2" customFormat="1" ht="24.15" customHeight="1">
      <c r="A211" s="38"/>
      <c r="B211" s="171"/>
      <c r="C211" s="172" t="s">
        <v>243</v>
      </c>
      <c r="D211" s="172" t="s">
        <v>111</v>
      </c>
      <c r="E211" s="173" t="s">
        <v>244</v>
      </c>
      <c r="F211" s="174" t="s">
        <v>245</v>
      </c>
      <c r="G211" s="175" t="s">
        <v>140</v>
      </c>
      <c r="H211" s="176">
        <v>14</v>
      </c>
      <c r="I211" s="177"/>
      <c r="J211" s="178">
        <f>ROUND(I211*H211,2)</f>
        <v>0</v>
      </c>
      <c r="K211" s="179"/>
      <c r="L211" s="39"/>
      <c r="M211" s="180" t="s">
        <v>1</v>
      </c>
      <c r="N211" s="181" t="s">
        <v>41</v>
      </c>
      <c r="O211" s="78"/>
      <c r="P211" s="182">
        <f>O211*H211</f>
        <v>0</v>
      </c>
      <c r="Q211" s="182">
        <v>3.4674</v>
      </c>
      <c r="R211" s="182">
        <f>Q211*H211</f>
        <v>48.543599999999998</v>
      </c>
      <c r="S211" s="182">
        <v>0</v>
      </c>
      <c r="T211" s="18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4" t="s">
        <v>115</v>
      </c>
      <c r="AT211" s="184" t="s">
        <v>111</v>
      </c>
      <c r="AU211" s="184" t="s">
        <v>116</v>
      </c>
      <c r="AY211" s="19" t="s">
        <v>109</v>
      </c>
      <c r="BE211" s="185">
        <f>IF(N211="základná",J211,0)</f>
        <v>0</v>
      </c>
      <c r="BF211" s="185">
        <f>IF(N211="znížená",J211,0)</f>
        <v>0</v>
      </c>
      <c r="BG211" s="185">
        <f>IF(N211="zákl. prenesená",J211,0)</f>
        <v>0</v>
      </c>
      <c r="BH211" s="185">
        <f>IF(N211="zníž. prenesená",J211,0)</f>
        <v>0</v>
      </c>
      <c r="BI211" s="185">
        <f>IF(N211="nulová",J211,0)</f>
        <v>0</v>
      </c>
      <c r="BJ211" s="19" t="s">
        <v>116</v>
      </c>
      <c r="BK211" s="185">
        <f>ROUND(I211*H211,2)</f>
        <v>0</v>
      </c>
      <c r="BL211" s="19" t="s">
        <v>115</v>
      </c>
      <c r="BM211" s="184" t="s">
        <v>246</v>
      </c>
    </row>
    <row r="212" s="14" customFormat="1">
      <c r="A212" s="14"/>
      <c r="B212" s="195"/>
      <c r="C212" s="14"/>
      <c r="D212" s="187" t="s">
        <v>126</v>
      </c>
      <c r="E212" s="196" t="s">
        <v>1</v>
      </c>
      <c r="F212" s="197" t="s">
        <v>247</v>
      </c>
      <c r="G212" s="14"/>
      <c r="H212" s="196" t="s">
        <v>1</v>
      </c>
      <c r="I212" s="198"/>
      <c r="J212" s="14"/>
      <c r="K212" s="14"/>
      <c r="L212" s="195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6" t="s">
        <v>126</v>
      </c>
      <c r="AU212" s="196" t="s">
        <v>116</v>
      </c>
      <c r="AV212" s="14" t="s">
        <v>80</v>
      </c>
      <c r="AW212" s="14" t="s">
        <v>31</v>
      </c>
      <c r="AX212" s="14" t="s">
        <v>75</v>
      </c>
      <c r="AY212" s="196" t="s">
        <v>109</v>
      </c>
    </row>
    <row r="213" s="13" customFormat="1">
      <c r="A213" s="13"/>
      <c r="B213" s="186"/>
      <c r="C213" s="13"/>
      <c r="D213" s="187" t="s">
        <v>126</v>
      </c>
      <c r="E213" s="188" t="s">
        <v>1</v>
      </c>
      <c r="F213" s="189" t="s">
        <v>248</v>
      </c>
      <c r="G213" s="13"/>
      <c r="H213" s="190">
        <v>14</v>
      </c>
      <c r="I213" s="191"/>
      <c r="J213" s="13"/>
      <c r="K213" s="13"/>
      <c r="L213" s="186"/>
      <c r="M213" s="192"/>
      <c r="N213" s="193"/>
      <c r="O213" s="193"/>
      <c r="P213" s="193"/>
      <c r="Q213" s="193"/>
      <c r="R213" s="193"/>
      <c r="S213" s="193"/>
      <c r="T213" s="19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8" t="s">
        <v>126</v>
      </c>
      <c r="AU213" s="188" t="s">
        <v>116</v>
      </c>
      <c r="AV213" s="13" t="s">
        <v>116</v>
      </c>
      <c r="AW213" s="13" t="s">
        <v>31</v>
      </c>
      <c r="AX213" s="13" t="s">
        <v>80</v>
      </c>
      <c r="AY213" s="188" t="s">
        <v>109</v>
      </c>
    </row>
    <row r="214" s="2" customFormat="1" ht="21.75" customHeight="1">
      <c r="A214" s="38"/>
      <c r="B214" s="171"/>
      <c r="C214" s="172" t="s">
        <v>249</v>
      </c>
      <c r="D214" s="172" t="s">
        <v>111</v>
      </c>
      <c r="E214" s="173" t="s">
        <v>250</v>
      </c>
      <c r="F214" s="174" t="s">
        <v>251</v>
      </c>
      <c r="G214" s="175" t="s">
        <v>237</v>
      </c>
      <c r="H214" s="176">
        <v>224</v>
      </c>
      <c r="I214" s="177"/>
      <c r="J214" s="178">
        <f>ROUND(I214*H214,2)</f>
        <v>0</v>
      </c>
      <c r="K214" s="179"/>
      <c r="L214" s="39"/>
      <c r="M214" s="180" t="s">
        <v>1</v>
      </c>
      <c r="N214" s="181" t="s">
        <v>41</v>
      </c>
      <c r="O214" s="78"/>
      <c r="P214" s="182">
        <f>O214*H214</f>
        <v>0</v>
      </c>
      <c r="Q214" s="182">
        <v>0.086879999999999999</v>
      </c>
      <c r="R214" s="182">
        <f>Q214*H214</f>
        <v>19.461120000000001</v>
      </c>
      <c r="S214" s="182">
        <v>0</v>
      </c>
      <c r="T214" s="18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4" t="s">
        <v>115</v>
      </c>
      <c r="AT214" s="184" t="s">
        <v>111</v>
      </c>
      <c r="AU214" s="184" t="s">
        <v>116</v>
      </c>
      <c r="AY214" s="19" t="s">
        <v>109</v>
      </c>
      <c r="BE214" s="185">
        <f>IF(N214="základná",J214,0)</f>
        <v>0</v>
      </c>
      <c r="BF214" s="185">
        <f>IF(N214="znížená",J214,0)</f>
        <v>0</v>
      </c>
      <c r="BG214" s="185">
        <f>IF(N214="zákl. prenesená",J214,0)</f>
        <v>0</v>
      </c>
      <c r="BH214" s="185">
        <f>IF(N214="zníž. prenesená",J214,0)</f>
        <v>0</v>
      </c>
      <c r="BI214" s="185">
        <f>IF(N214="nulová",J214,0)</f>
        <v>0</v>
      </c>
      <c r="BJ214" s="19" t="s">
        <v>116</v>
      </c>
      <c r="BK214" s="185">
        <f>ROUND(I214*H214,2)</f>
        <v>0</v>
      </c>
      <c r="BL214" s="19" t="s">
        <v>115</v>
      </c>
      <c r="BM214" s="184" t="s">
        <v>252</v>
      </c>
    </row>
    <row r="215" s="14" customFormat="1">
      <c r="A215" s="14"/>
      <c r="B215" s="195"/>
      <c r="C215" s="14"/>
      <c r="D215" s="187" t="s">
        <v>126</v>
      </c>
      <c r="E215" s="196" t="s">
        <v>1</v>
      </c>
      <c r="F215" s="197" t="s">
        <v>253</v>
      </c>
      <c r="G215" s="14"/>
      <c r="H215" s="196" t="s">
        <v>1</v>
      </c>
      <c r="I215" s="198"/>
      <c r="J215" s="14"/>
      <c r="K215" s="14"/>
      <c r="L215" s="195"/>
      <c r="M215" s="199"/>
      <c r="N215" s="200"/>
      <c r="O215" s="200"/>
      <c r="P215" s="200"/>
      <c r="Q215" s="200"/>
      <c r="R215" s="200"/>
      <c r="S215" s="200"/>
      <c r="T215" s="20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6" t="s">
        <v>126</v>
      </c>
      <c r="AU215" s="196" t="s">
        <v>116</v>
      </c>
      <c r="AV215" s="14" t="s">
        <v>80</v>
      </c>
      <c r="AW215" s="14" t="s">
        <v>31</v>
      </c>
      <c r="AX215" s="14" t="s">
        <v>75</v>
      </c>
      <c r="AY215" s="196" t="s">
        <v>109</v>
      </c>
    </row>
    <row r="216" s="13" customFormat="1">
      <c r="A216" s="13"/>
      <c r="B216" s="186"/>
      <c r="C216" s="13"/>
      <c r="D216" s="187" t="s">
        <v>126</v>
      </c>
      <c r="E216" s="188" t="s">
        <v>1</v>
      </c>
      <c r="F216" s="189" t="s">
        <v>254</v>
      </c>
      <c r="G216" s="13"/>
      <c r="H216" s="190">
        <v>112</v>
      </c>
      <c r="I216" s="191"/>
      <c r="J216" s="13"/>
      <c r="K216" s="13"/>
      <c r="L216" s="186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126</v>
      </c>
      <c r="AU216" s="188" t="s">
        <v>116</v>
      </c>
      <c r="AV216" s="13" t="s">
        <v>116</v>
      </c>
      <c r="AW216" s="13" t="s">
        <v>31</v>
      </c>
      <c r="AX216" s="13" t="s">
        <v>75</v>
      </c>
      <c r="AY216" s="188" t="s">
        <v>109</v>
      </c>
    </row>
    <row r="217" s="13" customFormat="1">
      <c r="A217" s="13"/>
      <c r="B217" s="186"/>
      <c r="C217" s="13"/>
      <c r="D217" s="187" t="s">
        <v>126</v>
      </c>
      <c r="E217" s="188" t="s">
        <v>1</v>
      </c>
      <c r="F217" s="189" t="s">
        <v>255</v>
      </c>
      <c r="G217" s="13"/>
      <c r="H217" s="190">
        <v>36</v>
      </c>
      <c r="I217" s="191"/>
      <c r="J217" s="13"/>
      <c r="K217" s="13"/>
      <c r="L217" s="186"/>
      <c r="M217" s="192"/>
      <c r="N217" s="193"/>
      <c r="O217" s="193"/>
      <c r="P217" s="193"/>
      <c r="Q217" s="193"/>
      <c r="R217" s="193"/>
      <c r="S217" s="193"/>
      <c r="T217" s="19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8" t="s">
        <v>126</v>
      </c>
      <c r="AU217" s="188" t="s">
        <v>116</v>
      </c>
      <c r="AV217" s="13" t="s">
        <v>116</v>
      </c>
      <c r="AW217" s="13" t="s">
        <v>31</v>
      </c>
      <c r="AX217" s="13" t="s">
        <v>75</v>
      </c>
      <c r="AY217" s="188" t="s">
        <v>109</v>
      </c>
    </row>
    <row r="218" s="13" customFormat="1">
      <c r="A218" s="13"/>
      <c r="B218" s="186"/>
      <c r="C218" s="13"/>
      <c r="D218" s="187" t="s">
        <v>126</v>
      </c>
      <c r="E218" s="188" t="s">
        <v>1</v>
      </c>
      <c r="F218" s="189" t="s">
        <v>256</v>
      </c>
      <c r="G218" s="13"/>
      <c r="H218" s="190">
        <v>76</v>
      </c>
      <c r="I218" s="191"/>
      <c r="J218" s="13"/>
      <c r="K218" s="13"/>
      <c r="L218" s="186"/>
      <c r="M218" s="192"/>
      <c r="N218" s="193"/>
      <c r="O218" s="193"/>
      <c r="P218" s="193"/>
      <c r="Q218" s="193"/>
      <c r="R218" s="193"/>
      <c r="S218" s="193"/>
      <c r="T218" s="19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8" t="s">
        <v>126</v>
      </c>
      <c r="AU218" s="188" t="s">
        <v>116</v>
      </c>
      <c r="AV218" s="13" t="s">
        <v>116</v>
      </c>
      <c r="AW218" s="13" t="s">
        <v>31</v>
      </c>
      <c r="AX218" s="13" t="s">
        <v>75</v>
      </c>
      <c r="AY218" s="188" t="s">
        <v>109</v>
      </c>
    </row>
    <row r="219" s="15" customFormat="1">
      <c r="A219" s="15"/>
      <c r="B219" s="202"/>
      <c r="C219" s="15"/>
      <c r="D219" s="187" t="s">
        <v>126</v>
      </c>
      <c r="E219" s="203" t="s">
        <v>1</v>
      </c>
      <c r="F219" s="204" t="s">
        <v>158</v>
      </c>
      <c r="G219" s="15"/>
      <c r="H219" s="205">
        <v>224</v>
      </c>
      <c r="I219" s="206"/>
      <c r="J219" s="15"/>
      <c r="K219" s="15"/>
      <c r="L219" s="202"/>
      <c r="M219" s="207"/>
      <c r="N219" s="208"/>
      <c r="O219" s="208"/>
      <c r="P219" s="208"/>
      <c r="Q219" s="208"/>
      <c r="R219" s="208"/>
      <c r="S219" s="208"/>
      <c r="T219" s="20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03" t="s">
        <v>126</v>
      </c>
      <c r="AU219" s="203" t="s">
        <v>116</v>
      </c>
      <c r="AV219" s="15" t="s">
        <v>115</v>
      </c>
      <c r="AW219" s="15" t="s">
        <v>31</v>
      </c>
      <c r="AX219" s="15" t="s">
        <v>80</v>
      </c>
      <c r="AY219" s="203" t="s">
        <v>109</v>
      </c>
    </row>
    <row r="220" s="2" customFormat="1" ht="21.75" customHeight="1">
      <c r="A220" s="38"/>
      <c r="B220" s="171"/>
      <c r="C220" s="172" t="s">
        <v>257</v>
      </c>
      <c r="D220" s="172" t="s">
        <v>111</v>
      </c>
      <c r="E220" s="173" t="s">
        <v>258</v>
      </c>
      <c r="F220" s="174" t="s">
        <v>259</v>
      </c>
      <c r="G220" s="175" t="s">
        <v>237</v>
      </c>
      <c r="H220" s="176">
        <v>74</v>
      </c>
      <c r="I220" s="177"/>
      <c r="J220" s="178">
        <f>ROUND(I220*H220,2)</f>
        <v>0</v>
      </c>
      <c r="K220" s="179"/>
      <c r="L220" s="39"/>
      <c r="M220" s="180" t="s">
        <v>1</v>
      </c>
      <c r="N220" s="181" t="s">
        <v>41</v>
      </c>
      <c r="O220" s="78"/>
      <c r="P220" s="182">
        <f>O220*H220</f>
        <v>0</v>
      </c>
      <c r="Q220" s="182">
        <v>0.086879999999999999</v>
      </c>
      <c r="R220" s="182">
        <f>Q220*H220</f>
        <v>6.4291200000000002</v>
      </c>
      <c r="S220" s="182">
        <v>0</v>
      </c>
      <c r="T220" s="18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4" t="s">
        <v>115</v>
      </c>
      <c r="AT220" s="184" t="s">
        <v>111</v>
      </c>
      <c r="AU220" s="184" t="s">
        <v>116</v>
      </c>
      <c r="AY220" s="19" t="s">
        <v>109</v>
      </c>
      <c r="BE220" s="185">
        <f>IF(N220="základná",J220,0)</f>
        <v>0</v>
      </c>
      <c r="BF220" s="185">
        <f>IF(N220="znížená",J220,0)</f>
        <v>0</v>
      </c>
      <c r="BG220" s="185">
        <f>IF(N220="zákl. prenesená",J220,0)</f>
        <v>0</v>
      </c>
      <c r="BH220" s="185">
        <f>IF(N220="zníž. prenesená",J220,0)</f>
        <v>0</v>
      </c>
      <c r="BI220" s="185">
        <f>IF(N220="nulová",J220,0)</f>
        <v>0</v>
      </c>
      <c r="BJ220" s="19" t="s">
        <v>116</v>
      </c>
      <c r="BK220" s="185">
        <f>ROUND(I220*H220,2)</f>
        <v>0</v>
      </c>
      <c r="BL220" s="19" t="s">
        <v>115</v>
      </c>
      <c r="BM220" s="184" t="s">
        <v>260</v>
      </c>
    </row>
    <row r="221" s="13" customFormat="1">
      <c r="A221" s="13"/>
      <c r="B221" s="186"/>
      <c r="C221" s="13"/>
      <c r="D221" s="187" t="s">
        <v>126</v>
      </c>
      <c r="E221" s="188" t="s">
        <v>1</v>
      </c>
      <c r="F221" s="189" t="s">
        <v>261</v>
      </c>
      <c r="G221" s="13"/>
      <c r="H221" s="190">
        <v>28</v>
      </c>
      <c r="I221" s="191"/>
      <c r="J221" s="13"/>
      <c r="K221" s="13"/>
      <c r="L221" s="186"/>
      <c r="M221" s="192"/>
      <c r="N221" s="193"/>
      <c r="O221" s="193"/>
      <c r="P221" s="193"/>
      <c r="Q221" s="193"/>
      <c r="R221" s="193"/>
      <c r="S221" s="193"/>
      <c r="T221" s="19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8" t="s">
        <v>126</v>
      </c>
      <c r="AU221" s="188" t="s">
        <v>116</v>
      </c>
      <c r="AV221" s="13" t="s">
        <v>116</v>
      </c>
      <c r="AW221" s="13" t="s">
        <v>31</v>
      </c>
      <c r="AX221" s="13" t="s">
        <v>75</v>
      </c>
      <c r="AY221" s="188" t="s">
        <v>109</v>
      </c>
    </row>
    <row r="222" s="13" customFormat="1">
      <c r="A222" s="13"/>
      <c r="B222" s="186"/>
      <c r="C222" s="13"/>
      <c r="D222" s="187" t="s">
        <v>126</v>
      </c>
      <c r="E222" s="188" t="s">
        <v>1</v>
      </c>
      <c r="F222" s="189" t="s">
        <v>262</v>
      </c>
      <c r="G222" s="13"/>
      <c r="H222" s="190">
        <v>16</v>
      </c>
      <c r="I222" s="191"/>
      <c r="J222" s="13"/>
      <c r="K222" s="13"/>
      <c r="L222" s="186"/>
      <c r="M222" s="192"/>
      <c r="N222" s="193"/>
      <c r="O222" s="193"/>
      <c r="P222" s="193"/>
      <c r="Q222" s="193"/>
      <c r="R222" s="193"/>
      <c r="S222" s="193"/>
      <c r="T222" s="19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126</v>
      </c>
      <c r="AU222" s="188" t="s">
        <v>116</v>
      </c>
      <c r="AV222" s="13" t="s">
        <v>116</v>
      </c>
      <c r="AW222" s="13" t="s">
        <v>31</v>
      </c>
      <c r="AX222" s="13" t="s">
        <v>75</v>
      </c>
      <c r="AY222" s="188" t="s">
        <v>109</v>
      </c>
    </row>
    <row r="223" s="13" customFormat="1">
      <c r="A223" s="13"/>
      <c r="B223" s="186"/>
      <c r="C223" s="13"/>
      <c r="D223" s="187" t="s">
        <v>126</v>
      </c>
      <c r="E223" s="188" t="s">
        <v>1</v>
      </c>
      <c r="F223" s="189" t="s">
        <v>263</v>
      </c>
      <c r="G223" s="13"/>
      <c r="H223" s="190">
        <v>30</v>
      </c>
      <c r="I223" s="191"/>
      <c r="J223" s="13"/>
      <c r="K223" s="13"/>
      <c r="L223" s="186"/>
      <c r="M223" s="192"/>
      <c r="N223" s="193"/>
      <c r="O223" s="193"/>
      <c r="P223" s="193"/>
      <c r="Q223" s="193"/>
      <c r="R223" s="193"/>
      <c r="S223" s="193"/>
      <c r="T223" s="19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8" t="s">
        <v>126</v>
      </c>
      <c r="AU223" s="188" t="s">
        <v>116</v>
      </c>
      <c r="AV223" s="13" t="s">
        <v>116</v>
      </c>
      <c r="AW223" s="13" t="s">
        <v>31</v>
      </c>
      <c r="AX223" s="13" t="s">
        <v>75</v>
      </c>
      <c r="AY223" s="188" t="s">
        <v>109</v>
      </c>
    </row>
    <row r="224" s="15" customFormat="1">
      <c r="A224" s="15"/>
      <c r="B224" s="202"/>
      <c r="C224" s="15"/>
      <c r="D224" s="187" t="s">
        <v>126</v>
      </c>
      <c r="E224" s="203" t="s">
        <v>1</v>
      </c>
      <c r="F224" s="204" t="s">
        <v>158</v>
      </c>
      <c r="G224" s="15"/>
      <c r="H224" s="205">
        <v>74</v>
      </c>
      <c r="I224" s="206"/>
      <c r="J224" s="15"/>
      <c r="K224" s="15"/>
      <c r="L224" s="202"/>
      <c r="M224" s="207"/>
      <c r="N224" s="208"/>
      <c r="O224" s="208"/>
      <c r="P224" s="208"/>
      <c r="Q224" s="208"/>
      <c r="R224" s="208"/>
      <c r="S224" s="208"/>
      <c r="T224" s="20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03" t="s">
        <v>126</v>
      </c>
      <c r="AU224" s="203" t="s">
        <v>116</v>
      </c>
      <c r="AV224" s="15" t="s">
        <v>115</v>
      </c>
      <c r="AW224" s="15" t="s">
        <v>31</v>
      </c>
      <c r="AX224" s="15" t="s">
        <v>80</v>
      </c>
      <c r="AY224" s="203" t="s">
        <v>109</v>
      </c>
    </row>
    <row r="225" s="12" customFormat="1" ht="22.8" customHeight="1">
      <c r="A225" s="12"/>
      <c r="B225" s="158"/>
      <c r="C225" s="12"/>
      <c r="D225" s="159" t="s">
        <v>74</v>
      </c>
      <c r="E225" s="169" t="s">
        <v>171</v>
      </c>
      <c r="F225" s="169" t="s">
        <v>264</v>
      </c>
      <c r="G225" s="12"/>
      <c r="H225" s="12"/>
      <c r="I225" s="161"/>
      <c r="J225" s="170">
        <f>BK225</f>
        <v>0</v>
      </c>
      <c r="K225" s="12"/>
      <c r="L225" s="158"/>
      <c r="M225" s="163"/>
      <c r="N225" s="164"/>
      <c r="O225" s="164"/>
      <c r="P225" s="165">
        <f>SUM(P226:P227)</f>
        <v>0</v>
      </c>
      <c r="Q225" s="164"/>
      <c r="R225" s="165">
        <f>SUM(R226:R227)</f>
        <v>0.26440000000000002</v>
      </c>
      <c r="S225" s="164"/>
      <c r="T225" s="166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9" t="s">
        <v>80</v>
      </c>
      <c r="AT225" s="167" t="s">
        <v>74</v>
      </c>
      <c r="AU225" s="167" t="s">
        <v>80</v>
      </c>
      <c r="AY225" s="159" t="s">
        <v>109</v>
      </c>
      <c r="BK225" s="168">
        <f>SUM(BK226:BK227)</f>
        <v>0</v>
      </c>
    </row>
    <row r="226" s="2" customFormat="1" ht="24.15" customHeight="1">
      <c r="A226" s="38"/>
      <c r="B226" s="171"/>
      <c r="C226" s="172" t="s">
        <v>265</v>
      </c>
      <c r="D226" s="172" t="s">
        <v>111</v>
      </c>
      <c r="E226" s="173" t="s">
        <v>266</v>
      </c>
      <c r="F226" s="174" t="s">
        <v>267</v>
      </c>
      <c r="G226" s="175" t="s">
        <v>237</v>
      </c>
      <c r="H226" s="176">
        <v>8</v>
      </c>
      <c r="I226" s="177"/>
      <c r="J226" s="178">
        <f>ROUND(I226*H226,2)</f>
        <v>0</v>
      </c>
      <c r="K226" s="179"/>
      <c r="L226" s="39"/>
      <c r="M226" s="180" t="s">
        <v>1</v>
      </c>
      <c r="N226" s="181" t="s">
        <v>41</v>
      </c>
      <c r="O226" s="78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84" t="s">
        <v>115</v>
      </c>
      <c r="AT226" s="184" t="s">
        <v>111</v>
      </c>
      <c r="AU226" s="184" t="s">
        <v>116</v>
      </c>
      <c r="AY226" s="19" t="s">
        <v>109</v>
      </c>
      <c r="BE226" s="185">
        <f>IF(N226="základná",J226,0)</f>
        <v>0</v>
      </c>
      <c r="BF226" s="185">
        <f>IF(N226="znížená",J226,0)</f>
        <v>0</v>
      </c>
      <c r="BG226" s="185">
        <f>IF(N226="zákl. prenesená",J226,0)</f>
        <v>0</v>
      </c>
      <c r="BH226" s="185">
        <f>IF(N226="zníž. prenesená",J226,0)</f>
        <v>0</v>
      </c>
      <c r="BI226" s="185">
        <f>IF(N226="nulová",J226,0)</f>
        <v>0</v>
      </c>
      <c r="BJ226" s="19" t="s">
        <v>116</v>
      </c>
      <c r="BK226" s="185">
        <f>ROUND(I226*H226,2)</f>
        <v>0</v>
      </c>
      <c r="BL226" s="19" t="s">
        <v>115</v>
      </c>
      <c r="BM226" s="184" t="s">
        <v>268</v>
      </c>
    </row>
    <row r="227" s="2" customFormat="1" ht="24.15" customHeight="1">
      <c r="A227" s="38"/>
      <c r="B227" s="171"/>
      <c r="C227" s="218" t="s">
        <v>7</v>
      </c>
      <c r="D227" s="218" t="s">
        <v>269</v>
      </c>
      <c r="E227" s="219" t="s">
        <v>270</v>
      </c>
      <c r="F227" s="220" t="s">
        <v>271</v>
      </c>
      <c r="G227" s="221" t="s">
        <v>237</v>
      </c>
      <c r="H227" s="222">
        <v>8</v>
      </c>
      <c r="I227" s="223"/>
      <c r="J227" s="224">
        <f>ROUND(I227*H227,2)</f>
        <v>0</v>
      </c>
      <c r="K227" s="225"/>
      <c r="L227" s="226"/>
      <c r="M227" s="227" t="s">
        <v>1</v>
      </c>
      <c r="N227" s="228" t="s">
        <v>41</v>
      </c>
      <c r="O227" s="78"/>
      <c r="P227" s="182">
        <f>O227*H227</f>
        <v>0</v>
      </c>
      <c r="Q227" s="182">
        <v>0.033050000000000003</v>
      </c>
      <c r="R227" s="182">
        <f>Q227*H227</f>
        <v>0.26440000000000002</v>
      </c>
      <c r="S227" s="182">
        <v>0</v>
      </c>
      <c r="T227" s="18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4" t="s">
        <v>165</v>
      </c>
      <c r="AT227" s="184" t="s">
        <v>269</v>
      </c>
      <c r="AU227" s="184" t="s">
        <v>116</v>
      </c>
      <c r="AY227" s="19" t="s">
        <v>109</v>
      </c>
      <c r="BE227" s="185">
        <f>IF(N227="základná",J227,0)</f>
        <v>0</v>
      </c>
      <c r="BF227" s="185">
        <f>IF(N227="znížená",J227,0)</f>
        <v>0</v>
      </c>
      <c r="BG227" s="185">
        <f>IF(N227="zákl. prenesená",J227,0)</f>
        <v>0</v>
      </c>
      <c r="BH227" s="185">
        <f>IF(N227="zníž. prenesená",J227,0)</f>
        <v>0</v>
      </c>
      <c r="BI227" s="185">
        <f>IF(N227="nulová",J227,0)</f>
        <v>0</v>
      </c>
      <c r="BJ227" s="19" t="s">
        <v>116</v>
      </c>
      <c r="BK227" s="185">
        <f>ROUND(I227*H227,2)</f>
        <v>0</v>
      </c>
      <c r="BL227" s="19" t="s">
        <v>115</v>
      </c>
      <c r="BM227" s="184" t="s">
        <v>272</v>
      </c>
    </row>
    <row r="228" s="12" customFormat="1" ht="22.8" customHeight="1">
      <c r="A228" s="12"/>
      <c r="B228" s="158"/>
      <c r="C228" s="12"/>
      <c r="D228" s="159" t="s">
        <v>74</v>
      </c>
      <c r="E228" s="169" t="s">
        <v>273</v>
      </c>
      <c r="F228" s="169" t="s">
        <v>274</v>
      </c>
      <c r="G228" s="12"/>
      <c r="H228" s="12"/>
      <c r="I228" s="161"/>
      <c r="J228" s="170">
        <f>BK228</f>
        <v>0</v>
      </c>
      <c r="K228" s="12"/>
      <c r="L228" s="158"/>
      <c r="M228" s="163"/>
      <c r="N228" s="164"/>
      <c r="O228" s="164"/>
      <c r="P228" s="165">
        <f>P229</f>
        <v>0</v>
      </c>
      <c r="Q228" s="164"/>
      <c r="R228" s="165">
        <f>R229</f>
        <v>0</v>
      </c>
      <c r="S228" s="164"/>
      <c r="T228" s="166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9" t="s">
        <v>80</v>
      </c>
      <c r="AT228" s="167" t="s">
        <v>74</v>
      </c>
      <c r="AU228" s="167" t="s">
        <v>80</v>
      </c>
      <c r="AY228" s="159" t="s">
        <v>109</v>
      </c>
      <c r="BK228" s="168">
        <f>BK229</f>
        <v>0</v>
      </c>
    </row>
    <row r="229" s="2" customFormat="1" ht="24.15" customHeight="1">
      <c r="A229" s="38"/>
      <c r="B229" s="171"/>
      <c r="C229" s="172" t="s">
        <v>275</v>
      </c>
      <c r="D229" s="172" t="s">
        <v>111</v>
      </c>
      <c r="E229" s="173" t="s">
        <v>276</v>
      </c>
      <c r="F229" s="174" t="s">
        <v>277</v>
      </c>
      <c r="G229" s="175" t="s">
        <v>278</v>
      </c>
      <c r="H229" s="176">
        <v>839.673</v>
      </c>
      <c r="I229" s="177"/>
      <c r="J229" s="178">
        <f>ROUND(I229*H229,2)</f>
        <v>0</v>
      </c>
      <c r="K229" s="179"/>
      <c r="L229" s="39"/>
      <c r="M229" s="229" t="s">
        <v>1</v>
      </c>
      <c r="N229" s="230" t="s">
        <v>41</v>
      </c>
      <c r="O229" s="231"/>
      <c r="P229" s="232">
        <f>O229*H229</f>
        <v>0</v>
      </c>
      <c r="Q229" s="232">
        <v>0</v>
      </c>
      <c r="R229" s="232">
        <f>Q229*H229</f>
        <v>0</v>
      </c>
      <c r="S229" s="232">
        <v>0</v>
      </c>
      <c r="T229" s="23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4" t="s">
        <v>115</v>
      </c>
      <c r="AT229" s="184" t="s">
        <v>111</v>
      </c>
      <c r="AU229" s="184" t="s">
        <v>116</v>
      </c>
      <c r="AY229" s="19" t="s">
        <v>109</v>
      </c>
      <c r="BE229" s="185">
        <f>IF(N229="základná",J229,0)</f>
        <v>0</v>
      </c>
      <c r="BF229" s="185">
        <f>IF(N229="znížená",J229,0)</f>
        <v>0</v>
      </c>
      <c r="BG229" s="185">
        <f>IF(N229="zákl. prenesená",J229,0)</f>
        <v>0</v>
      </c>
      <c r="BH229" s="185">
        <f>IF(N229="zníž. prenesená",J229,0)</f>
        <v>0</v>
      </c>
      <c r="BI229" s="185">
        <f>IF(N229="nulová",J229,0)</f>
        <v>0</v>
      </c>
      <c r="BJ229" s="19" t="s">
        <v>116</v>
      </c>
      <c r="BK229" s="185">
        <f>ROUND(I229*H229,2)</f>
        <v>0</v>
      </c>
      <c r="BL229" s="19" t="s">
        <v>115</v>
      </c>
      <c r="BM229" s="184" t="s">
        <v>279</v>
      </c>
    </row>
    <row r="230" s="2" customFormat="1" ht="6.96" customHeight="1">
      <c r="A230" s="38"/>
      <c r="B230" s="61"/>
      <c r="C230" s="62"/>
      <c r="D230" s="62"/>
      <c r="E230" s="62"/>
      <c r="F230" s="62"/>
      <c r="G230" s="62"/>
      <c r="H230" s="62"/>
      <c r="I230" s="62"/>
      <c r="J230" s="62"/>
      <c r="K230" s="62"/>
      <c r="L230" s="39"/>
      <c r="M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</sheetData>
  <autoFilter ref="C118:K229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ELITEDESKG4\Stanislav Hlubina</dc:creator>
  <cp:lastModifiedBy>ELITEDESKG4\Stanislav Hlubina</cp:lastModifiedBy>
  <dcterms:created xsi:type="dcterms:W3CDTF">2024-08-29T15:25:44Z</dcterms:created>
  <dcterms:modified xsi:type="dcterms:W3CDTF">2024-08-29T15:25:45Z</dcterms:modified>
</cp:coreProperties>
</file>